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10" sheetId="1" r:id="rId1"/>
    <sheet name="12" sheetId="2" r:id="rId2"/>
    <sheet name="14" sheetId="3" r:id="rId3"/>
    <sheet name="16" sheetId="4" r:id="rId4"/>
    <sheet name="18" sheetId="5" r:id="rId5"/>
    <sheet name="2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<sst xmlns="http://schemas.openxmlformats.org/spreadsheetml/2006/main" count="1095" uniqueCount="426">
  <si>
    <r>
      <t>民國</t>
    </r>
    <r>
      <rPr>
        <sz val="8"/>
        <rFont val="Times New Roman"/>
        <family val="1"/>
      </rPr>
      <t xml:space="preserve"> 85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</si>
  <si>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</si>
  <si>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 xml:space="preserve">Unit </t>
    </r>
    <r>
      <rPr>
        <sz val="2"/>
        <rFont val="Times New Roman"/>
        <family val="1"/>
      </rPr>
      <t xml:space="preserve"> </t>
    </r>
    <r>
      <rPr>
        <sz val="6.5"/>
        <rFont val="Times New Roman"/>
        <family val="1"/>
      </rPr>
      <t>of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</si>
  <si>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</si>
  <si>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</si>
  <si>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Ⅲ</t>
  </si>
  <si>
    <t>林產</t>
  </si>
  <si>
    <r>
      <t xml:space="preserve"> </t>
    </r>
    <r>
      <rPr>
        <sz val="7.5"/>
        <rFont val="標楷體"/>
        <family val="4"/>
      </rPr>
      <t>Ⅲ</t>
    </r>
    <r>
      <rPr>
        <sz val="7.5"/>
        <rFont val="Times New Roman"/>
        <family val="1"/>
      </rPr>
      <t xml:space="preserve"> Forestry Production</t>
    </r>
  </si>
  <si>
    <t>主產品</t>
  </si>
  <si>
    <t xml:space="preserve">      1.  Total Value of</t>
  </si>
  <si>
    <t xml:space="preserve">           Main-Products</t>
  </si>
  <si>
    <t></t>
  </si>
  <si>
    <t>木材</t>
  </si>
  <si>
    <r>
      <t xml:space="preserve">         </t>
    </r>
    <r>
      <rPr>
        <sz val="7.5"/>
        <rFont val="標楷體"/>
        <family val="4"/>
      </rPr>
      <t></t>
    </r>
    <r>
      <rPr>
        <sz val="7.5"/>
        <rFont val="Times New Roman"/>
        <family val="1"/>
      </rPr>
      <t xml:space="preserve"> Timber</t>
    </r>
  </si>
  <si>
    <t></t>
  </si>
  <si>
    <t>用材</t>
  </si>
  <si>
    <r>
      <t xml:space="preserve">             </t>
    </r>
    <r>
      <rPr>
        <sz val="7.5"/>
        <rFont val="標楷體"/>
        <family val="4"/>
      </rPr>
      <t></t>
    </r>
    <r>
      <rPr>
        <sz val="7.5"/>
        <rFont val="Times New Roman"/>
        <family val="1"/>
      </rPr>
      <t xml:space="preserve"> Saw-timber</t>
    </r>
  </si>
  <si>
    <t>針葉樹</t>
  </si>
  <si>
    <t xml:space="preserve">                   Conifer</t>
  </si>
  <si>
    <t xml:space="preserve">                   Hardwood</t>
  </si>
  <si>
    <t></t>
  </si>
  <si>
    <t>薪材</t>
  </si>
  <si>
    <t></t>
  </si>
  <si>
    <t>枝梢材</t>
  </si>
  <si>
    <r>
      <t xml:space="preserve">             </t>
    </r>
    <r>
      <rPr>
        <sz val="7.5"/>
        <rFont val="標楷體"/>
        <family val="4"/>
      </rPr>
      <t></t>
    </r>
    <r>
      <rPr>
        <sz val="7.5"/>
        <rFont val="Times New Roman"/>
        <family val="1"/>
      </rPr>
      <t xml:space="preserve"> Tree top wood</t>
    </r>
  </si>
  <si>
    <t></t>
  </si>
  <si>
    <t>竹</t>
  </si>
  <si>
    <t>1000 pieces</t>
  </si>
  <si>
    <t>副產品</t>
  </si>
  <si>
    <t xml:space="preserve">       2.  Value of By-</t>
  </si>
  <si>
    <t xml:space="preserve">            Products</t>
  </si>
  <si>
    <t>Ⅳ</t>
  </si>
  <si>
    <t>漁產</t>
  </si>
  <si>
    <r>
      <t xml:space="preserve"> </t>
    </r>
    <r>
      <rPr>
        <sz val="7.5"/>
        <rFont val="標楷體"/>
        <family val="4"/>
      </rPr>
      <t>Ⅳ</t>
    </r>
    <r>
      <rPr>
        <sz val="7.5"/>
        <rFont val="Times New Roman"/>
        <family val="1"/>
      </rPr>
      <t xml:space="preserve">   Fishery Production</t>
    </r>
  </si>
  <si>
    <t>遠洋漁業</t>
  </si>
  <si>
    <t>近海漁業</t>
  </si>
  <si>
    <t xml:space="preserve">  2.  Offshore Fisheries</t>
  </si>
  <si>
    <t>沿岸漁業</t>
  </si>
  <si>
    <t>內陸漁撈業</t>
  </si>
  <si>
    <t xml:space="preserve">  6.  Inland Water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</si>
  <si>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</si>
  <si>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蘭花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</si>
  <si>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盆</t>
    </r>
  </si>
  <si>
    <t>球根類</t>
  </si>
  <si>
    <t>種籽類</t>
  </si>
  <si>
    <t>苗圃類</t>
  </si>
  <si>
    <t>盆花類</t>
  </si>
  <si>
    <t>畜產</t>
  </si>
  <si>
    <t xml:space="preserve">    II Livestock Production</t>
  </si>
  <si>
    <t>牛</t>
  </si>
  <si>
    <t>豬</t>
  </si>
  <si>
    <t>馬</t>
  </si>
  <si>
    <t>鹿</t>
  </si>
  <si>
    <t>蛋雞</t>
  </si>
  <si>
    <t>白色肉雞</t>
  </si>
  <si>
    <t>有色肉雞</t>
  </si>
  <si>
    <t>蛋鴨</t>
  </si>
  <si>
    <t>肉鴨</t>
  </si>
  <si>
    <t>鵝</t>
  </si>
  <si>
    <t>火雞</t>
  </si>
  <si>
    <t>牛乳</t>
  </si>
  <si>
    <t>羊乳</t>
  </si>
  <si>
    <t>生皮</t>
  </si>
  <si>
    <t>鹿茸</t>
  </si>
  <si>
    <t>蜂蜜</t>
  </si>
  <si>
    <t>蜂皇漿</t>
  </si>
  <si>
    <t>雞蛋</t>
  </si>
  <si>
    <t>1000 pieces</t>
  </si>
  <si>
    <t>鴨蛋</t>
  </si>
  <si>
    <t>蓮霧</t>
  </si>
  <si>
    <t>葡萄</t>
  </si>
  <si>
    <t>枇杷</t>
  </si>
  <si>
    <t>梅</t>
  </si>
  <si>
    <t>荔枝</t>
  </si>
  <si>
    <t>花卉</t>
  </si>
  <si>
    <t>菊花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</si>
  <si>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</si>
  <si>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1000 dozens</t>
  </si>
  <si>
    <t>唐菖蒲</t>
  </si>
  <si>
    <t>夜來香</t>
  </si>
  <si>
    <t>大理花</t>
  </si>
  <si>
    <t>洋桔梗</t>
  </si>
  <si>
    <t>香石竹</t>
  </si>
  <si>
    <t>百合</t>
  </si>
  <si>
    <t>玫瑰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</si>
  <si>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</si>
  <si>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菇類</t>
  </si>
  <si>
    <t>洋菇</t>
  </si>
  <si>
    <t>香菇</t>
  </si>
  <si>
    <t>果品</t>
  </si>
  <si>
    <t xml:space="preserve">    6.  Fruit</t>
  </si>
  <si>
    <t>香蕉</t>
  </si>
  <si>
    <t>鳳梨</t>
  </si>
  <si>
    <t>椪柑</t>
  </si>
  <si>
    <t>文旦柚</t>
  </si>
  <si>
    <t>桶柑</t>
  </si>
  <si>
    <t>龍眼</t>
  </si>
  <si>
    <t>芒果</t>
  </si>
  <si>
    <t>檳榔</t>
  </si>
  <si>
    <t>番石榴</t>
  </si>
  <si>
    <t>李</t>
  </si>
  <si>
    <t>桃</t>
  </si>
  <si>
    <t>柿</t>
  </si>
  <si>
    <t>洋蔥</t>
  </si>
  <si>
    <t xml:space="preserve">         Onions</t>
  </si>
  <si>
    <t xml:space="preserve">         Garlic</t>
  </si>
  <si>
    <t>蒜頭</t>
  </si>
  <si>
    <t xml:space="preserve">         Garlic Bulbs</t>
  </si>
  <si>
    <t>茭白筍</t>
  </si>
  <si>
    <t xml:space="preserve">         Leek</t>
  </si>
  <si>
    <t>竹筍</t>
  </si>
  <si>
    <t xml:space="preserve">         Bamboo Shoot</t>
  </si>
  <si>
    <t>蘆荀</t>
  </si>
  <si>
    <t xml:space="preserve">         Asparagus</t>
  </si>
  <si>
    <t>其他莖菜類</t>
  </si>
  <si>
    <t xml:space="preserve">         Other Stem Vegetables</t>
  </si>
  <si>
    <t>大芥菜</t>
  </si>
  <si>
    <t xml:space="preserve">         Leaf mustard</t>
  </si>
  <si>
    <t>甕菜</t>
  </si>
  <si>
    <t xml:space="preserve">         Water convolvulus</t>
  </si>
  <si>
    <t>芹菜</t>
  </si>
  <si>
    <t xml:space="preserve">         Celery</t>
  </si>
  <si>
    <t>甘藍</t>
  </si>
  <si>
    <t xml:space="preserve">         Cabbage</t>
  </si>
  <si>
    <t>結球白菜</t>
  </si>
  <si>
    <t xml:space="preserve">         Chinese Cabbage</t>
  </si>
  <si>
    <t>不結球白菜</t>
  </si>
  <si>
    <t xml:space="preserve">         Chinese Mustard</t>
  </si>
  <si>
    <t>其他葉菜類</t>
  </si>
  <si>
    <t xml:space="preserve">         Other Leaf Vegetables</t>
  </si>
  <si>
    <t>花椰菜</t>
  </si>
  <si>
    <t xml:space="preserve">         Cauliflower</t>
  </si>
  <si>
    <t>金針菜</t>
  </si>
  <si>
    <t xml:space="preserve">         Day Lily </t>
  </si>
  <si>
    <r>
      <t>越瓜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菴瓜</t>
    </r>
    <r>
      <rPr>
        <sz val="8"/>
        <rFont val="Times New Roman"/>
        <family val="1"/>
      </rPr>
      <t>)</t>
    </r>
  </si>
  <si>
    <t xml:space="preserve">         Oriental Pickling Melons</t>
  </si>
  <si>
    <r>
      <t>胡瓜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莿瓜</t>
    </r>
    <r>
      <rPr>
        <sz val="8"/>
        <rFont val="Times New Roman"/>
        <family val="1"/>
      </rPr>
      <t>)</t>
    </r>
  </si>
  <si>
    <t xml:space="preserve">         Cucumbers</t>
  </si>
  <si>
    <t>冬瓜</t>
  </si>
  <si>
    <t xml:space="preserve">         White Gourds</t>
  </si>
  <si>
    <t>苦瓜</t>
  </si>
  <si>
    <t xml:space="preserve">         Bitter Gourds</t>
  </si>
  <si>
    <t>茄子</t>
  </si>
  <si>
    <t xml:space="preserve">         Eggplants</t>
  </si>
  <si>
    <t xml:space="preserve">         Tomatoes</t>
  </si>
  <si>
    <t>番椒</t>
  </si>
  <si>
    <t xml:space="preserve">         Peppers</t>
  </si>
  <si>
    <t>菜豆</t>
  </si>
  <si>
    <t xml:space="preserve">         Kidney Beans</t>
  </si>
  <si>
    <r>
      <t>豌豆</t>
    </r>
    <r>
      <rPr>
        <sz val="8"/>
        <rFont val="Times New Roman"/>
        <family val="1"/>
      </rPr>
      <t xml:space="preserve"> </t>
    </r>
  </si>
  <si>
    <t xml:space="preserve">         Peas</t>
  </si>
  <si>
    <t>毛豆</t>
  </si>
  <si>
    <t xml:space="preserve">         Vegetable Soybeans</t>
  </si>
  <si>
    <t>其他果菜類</t>
  </si>
  <si>
    <t xml:space="preserve">         Other Fruit Vegetables</t>
  </si>
  <si>
    <t>西瓜</t>
  </si>
  <si>
    <t xml:space="preserve">         Watermelons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</si>
  <si>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  <r>
      <rPr>
        <sz val="8"/>
        <rFont val="Times New Roman"/>
        <family val="1"/>
      </rPr>
      <t xml:space="preserve"> </t>
    </r>
  </si>
  <si>
    <t>農產品生產總值</t>
  </si>
  <si>
    <t>Value of Farm Production</t>
  </si>
  <si>
    <t>農產</t>
  </si>
  <si>
    <t xml:space="preserve">  I  Crop Production</t>
  </si>
  <si>
    <t>雜糧</t>
  </si>
  <si>
    <t xml:space="preserve">    2.  Coarse Grain</t>
  </si>
  <si>
    <t>飼料玉米</t>
  </si>
  <si>
    <t xml:space="preserve">Feed Corn       </t>
  </si>
  <si>
    <t>食用玉米</t>
  </si>
  <si>
    <t xml:space="preserve">Food Corn         </t>
  </si>
  <si>
    <t>甘藷</t>
  </si>
  <si>
    <t xml:space="preserve">         Sweet Potatoes</t>
  </si>
  <si>
    <r>
      <t>落花生</t>
    </r>
    <r>
      <rPr>
        <sz val="8"/>
        <rFont val="Times New Roman"/>
        <family val="1"/>
      </rPr>
      <t xml:space="preserve">       </t>
    </r>
  </si>
  <si>
    <t xml:space="preserve">         Peanuts</t>
  </si>
  <si>
    <t>高粱</t>
  </si>
  <si>
    <t xml:space="preserve">         Sorghum</t>
  </si>
  <si>
    <t>紅豆</t>
  </si>
  <si>
    <t xml:space="preserve">         Adzuki Beans</t>
  </si>
  <si>
    <t>大豆</t>
  </si>
  <si>
    <t xml:space="preserve">         Soybeans</t>
  </si>
  <si>
    <t>其他</t>
  </si>
  <si>
    <t xml:space="preserve">         Others</t>
  </si>
  <si>
    <t>特用作物</t>
  </si>
  <si>
    <t xml:space="preserve">    3.  Special Crops</t>
  </si>
  <si>
    <t>製糖甘蔗</t>
  </si>
  <si>
    <t>生食甘蔗</t>
  </si>
  <si>
    <t xml:space="preserve">         Sugar-cane (Fresh)</t>
  </si>
  <si>
    <t>茶</t>
  </si>
  <si>
    <t xml:space="preserve">         Tea</t>
  </si>
  <si>
    <t>菸草</t>
  </si>
  <si>
    <t xml:space="preserve">         Tobacco</t>
  </si>
  <si>
    <t>胡麻</t>
  </si>
  <si>
    <t xml:space="preserve">         Sesame</t>
  </si>
  <si>
    <t>蔬菜</t>
  </si>
  <si>
    <t xml:space="preserve">    4.  Vegetables</t>
  </si>
  <si>
    <t>蘿蔔</t>
  </si>
  <si>
    <t xml:space="preserve">         Radishes</t>
  </si>
  <si>
    <t>胡蘿蔔</t>
  </si>
  <si>
    <t xml:space="preserve">         Carrots</t>
  </si>
  <si>
    <t>其他根菜類</t>
  </si>
  <si>
    <t xml:space="preserve">         Other Root Vegetables</t>
  </si>
  <si>
    <t>薑</t>
  </si>
  <si>
    <t xml:space="preserve">         Ginger</t>
  </si>
  <si>
    <t>芋</t>
  </si>
  <si>
    <t xml:space="preserve">         Taros</t>
  </si>
  <si>
    <t>蔥</t>
  </si>
  <si>
    <t xml:space="preserve">         Scallion</t>
  </si>
  <si>
    <t>馬鈴薯</t>
  </si>
  <si>
    <t xml:space="preserve">         Potatoes</t>
  </si>
  <si>
    <t xml:space="preserve">  3.  Coastal Fisheries</t>
  </si>
  <si>
    <t xml:space="preserve">  5.  Inland Water</t>
  </si>
  <si>
    <t xml:space="preserve"> Value</t>
  </si>
  <si>
    <t>千元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</si>
  <si>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</si>
  <si>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>Unit of</t>
  </si>
  <si>
    <t>Produc-</t>
  </si>
  <si>
    <t>Percent-</t>
  </si>
  <si>
    <t>tion</t>
  </si>
  <si>
    <t>Price</t>
  </si>
  <si>
    <t xml:space="preserve"> age</t>
  </si>
  <si>
    <t xml:space="preserve"> Price</t>
  </si>
  <si>
    <t>Value</t>
  </si>
  <si>
    <t>age</t>
  </si>
  <si>
    <t>%</t>
  </si>
  <si>
    <t xml:space="preserve"> N.T.$</t>
  </si>
  <si>
    <t xml:space="preserve"> N.T.$1,000</t>
  </si>
  <si>
    <t xml:space="preserve">I  </t>
  </si>
  <si>
    <t xml:space="preserve">   m.t.</t>
  </si>
  <si>
    <t>m.t.</t>
  </si>
  <si>
    <t>香瓜</t>
  </si>
  <si>
    <t>洋香瓜</t>
  </si>
  <si>
    <t>草莓</t>
  </si>
  <si>
    <t>火鶴花</t>
  </si>
  <si>
    <t>1000 dozens</t>
  </si>
  <si>
    <t>非洲菊</t>
  </si>
  <si>
    <t>天堂鳥</t>
  </si>
  <si>
    <t>其他切花</t>
  </si>
  <si>
    <t xml:space="preserve">     -</t>
  </si>
  <si>
    <t xml:space="preserve">    Bulbs</t>
  </si>
  <si>
    <t xml:space="preserve">    Herbaceous Flower Seeds</t>
  </si>
  <si>
    <t>ha</t>
  </si>
  <si>
    <t xml:space="preserve">    Nurseries</t>
  </si>
  <si>
    <t xml:space="preserve">    Potted Flowers</t>
  </si>
  <si>
    <t>II</t>
  </si>
  <si>
    <t xml:space="preserve">    Cattle</t>
  </si>
  <si>
    <t xml:space="preserve">    Hogs</t>
  </si>
  <si>
    <t>頭</t>
  </si>
  <si>
    <t>head</t>
  </si>
  <si>
    <t xml:space="preserve">    Goats</t>
  </si>
  <si>
    <t xml:space="preserve">    Deer</t>
  </si>
  <si>
    <t xml:space="preserve">    Layer</t>
  </si>
  <si>
    <t xml:space="preserve">    Broiler</t>
  </si>
  <si>
    <t xml:space="preserve">    Colorful Broiler</t>
  </si>
  <si>
    <t xml:space="preserve">    Tsaiya</t>
  </si>
  <si>
    <t xml:space="preserve">    Geese</t>
  </si>
  <si>
    <t xml:space="preserve">    Turkeys</t>
  </si>
  <si>
    <t xml:space="preserve">    Hides</t>
  </si>
  <si>
    <t>kg</t>
  </si>
  <si>
    <t xml:space="preserve">    Honey</t>
  </si>
  <si>
    <t xml:space="preserve">    Royal Jelly</t>
  </si>
  <si>
    <t xml:space="preserve"> tion</t>
  </si>
  <si>
    <t>Quantity</t>
  </si>
  <si>
    <t>立方</t>
  </si>
  <si>
    <t>公尺</t>
  </si>
  <si>
    <t xml:space="preserve">    </t>
  </si>
  <si>
    <t>千根</t>
  </si>
  <si>
    <t>公噸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</si>
  <si>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</si>
  <si>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</si>
  <si>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</si>
  <si>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</si>
  <si>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</si>
  <si>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</si>
  <si>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</si>
  <si>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</si>
  <si>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斤</t>
    </r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</si>
  <si>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個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</si>
  <si>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</si>
  <si>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項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</si>
  <si>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</si>
  <si>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</si>
  <si>
    <r>
      <t>m</t>
    </r>
    <r>
      <rPr>
        <vertAlign val="superscript"/>
        <sz val="8"/>
        <rFont val="Times New Roman"/>
        <family val="1"/>
      </rPr>
      <t>3</t>
    </r>
  </si>
  <si>
    <t>海面養殖業</t>
  </si>
  <si>
    <t>內陸養殖業</t>
  </si>
  <si>
    <t xml:space="preserve">  4.  Marine Aquaculture</t>
  </si>
  <si>
    <t xml:space="preserve">       Fisheries</t>
  </si>
  <si>
    <t xml:space="preserve">  1.  Far Sea Fisheries</t>
  </si>
  <si>
    <r>
      <t xml:space="preserve">             </t>
    </r>
    <r>
      <rPr>
        <sz val="7.5"/>
        <rFont val="標楷體"/>
        <family val="4"/>
      </rPr>
      <t></t>
    </r>
    <r>
      <rPr>
        <sz val="7.5"/>
        <rFont val="Times New Roman"/>
        <family val="1"/>
      </rPr>
      <t xml:space="preserve"> Firewood</t>
    </r>
  </si>
  <si>
    <t>闊葉樹</t>
  </si>
  <si>
    <t xml:space="preserve">      Aquaculture</t>
  </si>
  <si>
    <t xml:space="preserve">         Water Bamboo</t>
  </si>
  <si>
    <t>產    量</t>
  </si>
  <si>
    <t xml:space="preserve">單   價 </t>
  </si>
  <si>
    <t>百 分 比</t>
  </si>
  <si>
    <t xml:space="preserve">         Sugar-cane (Refined)</t>
  </si>
  <si>
    <t>Items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</si>
  <si>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</si>
  <si>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</si>
  <si>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</si>
  <si>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 xml:space="preserve">AG. STATISTICS YEARBOOK 2003         9   </t>
  </si>
  <si>
    <t>兔</t>
  </si>
  <si>
    <t>頭</t>
  </si>
  <si>
    <t>羊</t>
  </si>
  <si>
    <r>
      <t>稻米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稻穀</t>
    </r>
    <r>
      <rPr>
        <sz val="8"/>
        <rFont val="Times New Roman"/>
        <family val="1"/>
      </rPr>
      <t>)</t>
    </r>
  </si>
  <si>
    <t>斗柚</t>
  </si>
  <si>
    <t>白柚</t>
  </si>
  <si>
    <t>柳橙</t>
  </si>
  <si>
    <t>檸檬</t>
  </si>
  <si>
    <t>葡萄柚</t>
  </si>
  <si>
    <t>其他雜柑類</t>
  </si>
  <si>
    <t>橄欖</t>
  </si>
  <si>
    <t>楊桃</t>
  </si>
  <si>
    <t>梨</t>
  </si>
  <si>
    <t>蘋果</t>
  </si>
  <si>
    <t>木瓜</t>
  </si>
  <si>
    <t>棗</t>
  </si>
  <si>
    <t>百香果</t>
  </si>
  <si>
    <t>可可椰子</t>
  </si>
  <si>
    <t>其他青果類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</si>
  <si>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</t>
    </r>
  </si>
  <si>
    <t xml:space="preserve"> 5.  Quantity and Value of Farm Products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</si>
  <si>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</si>
  <si>
    <t xml:space="preserve"> 5.  Quantity and Value of Farm Products (Cont'd)</t>
  </si>
  <si>
    <t>青蒜</t>
  </si>
  <si>
    <t>韭菜</t>
  </si>
  <si>
    <t>番茄</t>
  </si>
  <si>
    <t xml:space="preserve">    Orchid</t>
  </si>
  <si>
    <t xml:space="preserve">    Goat Milk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</si>
  <si>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續四</t>
    </r>
    <r>
      <rPr>
        <sz val="14"/>
        <rFont val="Times New Roman"/>
        <family val="1"/>
      </rPr>
      <t>)</t>
    </r>
  </si>
  <si>
    <t>Muskmelons</t>
  </si>
  <si>
    <t>Cantaloupes</t>
  </si>
  <si>
    <t>Strawberries</t>
  </si>
  <si>
    <t>Mushroom</t>
  </si>
  <si>
    <t>Shiitake</t>
  </si>
  <si>
    <t>Pineapples</t>
  </si>
  <si>
    <t>Ponkans</t>
  </si>
  <si>
    <t>Tankans</t>
  </si>
  <si>
    <t>Liuchengs</t>
  </si>
  <si>
    <t>Lemons</t>
  </si>
  <si>
    <t>Longans</t>
  </si>
  <si>
    <t>Mangos</t>
  </si>
  <si>
    <t>Guavas</t>
  </si>
  <si>
    <t>Grapes</t>
  </si>
  <si>
    <t>Loquat</t>
  </si>
  <si>
    <t>Plums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</si>
  <si>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</si>
  <si>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續三</t>
    </r>
    <r>
      <rPr>
        <sz val="14"/>
        <rFont val="Times New Roman"/>
        <family val="1"/>
      </rPr>
      <t>)</t>
    </r>
  </si>
  <si>
    <t>番荔枝</t>
  </si>
  <si>
    <t>Persimmons</t>
  </si>
  <si>
    <t>Lichees</t>
  </si>
  <si>
    <t>Carambolas</t>
  </si>
  <si>
    <t>Pears</t>
  </si>
  <si>
    <t>Apples</t>
  </si>
  <si>
    <t>Papayas</t>
  </si>
  <si>
    <t>Jujubes</t>
  </si>
  <si>
    <t>Coconuts</t>
  </si>
  <si>
    <t>Peaches</t>
  </si>
  <si>
    <t xml:space="preserve">    5.  Mildew</t>
  </si>
  <si>
    <t xml:space="preserve">    7.  Ornamental Plants</t>
  </si>
  <si>
    <t>Gladiolus</t>
  </si>
  <si>
    <t>Tuberose</t>
  </si>
  <si>
    <t>Dahlia</t>
  </si>
  <si>
    <t>Eustoma</t>
  </si>
  <si>
    <t>Carnation</t>
  </si>
  <si>
    <t>Lily</t>
  </si>
  <si>
    <t>Rose</t>
  </si>
  <si>
    <t>Chrysanthemum</t>
  </si>
  <si>
    <t>…</t>
  </si>
  <si>
    <t>…</t>
  </si>
  <si>
    <r>
      <t xml:space="preserve">         </t>
    </r>
    <r>
      <rPr>
        <sz val="7.5"/>
        <rFont val="標楷體"/>
        <family val="4"/>
      </rPr>
      <t></t>
    </r>
    <r>
      <rPr>
        <sz val="7.5"/>
        <rFont val="Times New Roman"/>
        <family val="1"/>
      </rPr>
      <t xml:space="preserve"> Bamboo</t>
    </r>
  </si>
  <si>
    <r>
      <t xml:space="preserve">   </t>
    </r>
    <r>
      <rPr>
        <sz val="8"/>
        <rFont val="標楷體"/>
        <family val="4"/>
      </rPr>
      <t>資料來源：行政院農業委員會畜牧處、農糧署</t>
    </r>
    <r>
      <rPr>
        <sz val="8"/>
        <rFont val="標楷體"/>
        <family val="4"/>
      </rPr>
      <t>。</t>
    </r>
  </si>
  <si>
    <r>
      <t xml:space="preserve">   </t>
    </r>
    <r>
      <rPr>
        <sz val="8"/>
        <rFont val="標楷體"/>
        <family val="4"/>
      </rPr>
      <t>資料來源：行政院農業委員會農糧署</t>
    </r>
    <r>
      <rPr>
        <sz val="8"/>
        <rFont val="標楷體"/>
        <family val="4"/>
      </rPr>
      <t>。</t>
    </r>
  </si>
  <si>
    <r>
      <t xml:space="preserve">   </t>
    </r>
    <r>
      <rPr>
        <sz val="8"/>
        <rFont val="標楷體"/>
        <family val="4"/>
      </rPr>
      <t>資料來源：行政院農業委員會漁業署、林務局</t>
    </r>
    <r>
      <rPr>
        <sz val="8"/>
        <rFont val="標楷體"/>
        <family val="4"/>
      </rPr>
      <t>。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</si>
  <si>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</si>
  <si>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Wentan Pomelos</t>
  </si>
  <si>
    <t>Tou Pomelos</t>
  </si>
  <si>
    <t>Pai Pomelos</t>
  </si>
  <si>
    <t>Bananas</t>
  </si>
  <si>
    <t>Grape Fruit</t>
  </si>
  <si>
    <t>Other Citrus</t>
  </si>
  <si>
    <t>Betel Nuts</t>
  </si>
  <si>
    <t>Wax Apples</t>
  </si>
  <si>
    <t>Japanese Apricot</t>
  </si>
  <si>
    <t>Chinese Olives</t>
  </si>
  <si>
    <t>Sugar Apples</t>
  </si>
  <si>
    <t>Passion Fruit</t>
  </si>
  <si>
    <t>Other Fruits</t>
  </si>
  <si>
    <t>Flamingo Flower</t>
  </si>
  <si>
    <t>Transvaal Daisy</t>
  </si>
  <si>
    <t>Birdof Paradise</t>
  </si>
  <si>
    <t>Other Cut Flowers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</si>
  <si>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Animal Industry,Agriculture and Food Agency, COA, Executive Yuan.</t>
    </r>
  </si>
  <si>
    <r>
      <t xml:space="preserve">   </t>
    </r>
    <r>
      <rPr>
        <sz val="8"/>
        <rFont val="標楷體"/>
        <family val="4"/>
      </rPr>
      <t>註：</t>
    </r>
    <r>
      <rPr>
        <sz val="8"/>
        <rFont val="標楷體"/>
        <family val="4"/>
      </rPr>
      <t>副產品包括生筍、愛玉子、菌類、樹實類、其他等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</si>
  <si>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 xml:space="preserve">   Note: The Value of by-products includes that of Raw bamboo Shoot, Fices Awkeotsang, Mushroom, Fruits and Others, etc.</t>
  </si>
  <si>
    <r>
      <t xml:space="preserve">     10     94</t>
    </r>
    <r>
      <rPr>
        <sz val="8"/>
        <rFont val="標楷體"/>
        <family val="4"/>
      </rPr>
      <t>年農業統計年報</t>
    </r>
  </si>
  <si>
    <t xml:space="preserve">AG. STATISTICS YEARBOOK 2005       11   </t>
  </si>
  <si>
    <r>
      <t xml:space="preserve">     12     94</t>
    </r>
    <r>
      <rPr>
        <sz val="8"/>
        <rFont val="標楷體"/>
        <family val="4"/>
      </rPr>
      <t>年農業統計年報</t>
    </r>
  </si>
  <si>
    <t xml:space="preserve">AG. STATISTICS YEARBOOK 2005       13   </t>
  </si>
  <si>
    <r>
      <t xml:space="preserve">     14     94</t>
    </r>
    <r>
      <rPr>
        <sz val="8"/>
        <rFont val="標楷體"/>
        <family val="4"/>
      </rPr>
      <t>年農業統計年報</t>
    </r>
  </si>
  <si>
    <t xml:space="preserve">AG. STATISTICS YEARBOOK 2005       15   </t>
  </si>
  <si>
    <r>
      <t xml:space="preserve">     16     94</t>
    </r>
    <r>
      <rPr>
        <sz val="8"/>
        <rFont val="標楷體"/>
        <family val="4"/>
      </rPr>
      <t>年農業統計年報</t>
    </r>
  </si>
  <si>
    <t xml:space="preserve">AG. STATISTICS YEARBOOK 2005       17   </t>
  </si>
  <si>
    <r>
      <t xml:space="preserve">     18     94</t>
    </r>
    <r>
      <rPr>
        <sz val="8"/>
        <rFont val="標楷體"/>
        <family val="4"/>
      </rPr>
      <t>年農業統計年報</t>
    </r>
  </si>
  <si>
    <t xml:space="preserve">AG. STATISTICS YEARBOOK 2005       19   </t>
  </si>
  <si>
    <r>
      <t xml:space="preserve">     20     94</t>
    </r>
    <r>
      <rPr>
        <sz val="8"/>
        <rFont val="標楷體"/>
        <family val="4"/>
      </rPr>
      <t>年農業統計年報</t>
    </r>
  </si>
  <si>
    <t xml:space="preserve">AG. STATISTICS YEARBOOK 2005       21   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</si>
  <si>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92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2003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</si>
  <si>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94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2005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</si>
  <si>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93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2004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</si>
  <si>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91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2002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</si>
  <si>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91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2002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</si>
  <si>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92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2003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</si>
  <si>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93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2004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</si>
  <si>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94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2005</t>
    </r>
    <r>
      <rPr>
        <sz val="8"/>
        <rFont val="標楷體"/>
        <family val="4"/>
      </rPr>
      <t>﹚</t>
    </r>
  </si>
  <si>
    <t>…</t>
  </si>
  <si>
    <t xml:space="preserve">    1.  Paddy Rice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</si>
  <si>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93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2004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 r</t>
    </r>
  </si>
  <si>
    <t xml:space="preserve">            元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</si>
  <si>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</si>
  <si>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Fisheries Agency, Forestry Bureau, COA, Executive Yuan.</t>
    </r>
  </si>
  <si>
    <t xml:space="preserve">    Horses</t>
  </si>
  <si>
    <t xml:space="preserve">    Rabbits</t>
  </si>
  <si>
    <t xml:space="preserve">    Cow Milk</t>
  </si>
  <si>
    <t xml:space="preserve">    Velvets</t>
  </si>
  <si>
    <t xml:space="preserve">    Hen Eggs</t>
  </si>
  <si>
    <t xml:space="preserve">    Duck Eggs</t>
  </si>
  <si>
    <t>1000 bowls</t>
  </si>
  <si>
    <t xml:space="preserve">    Mule &amp; Muscovy Duck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</si>
</sst>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</numFmts>
  <fonts count="2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標楷體"/>
      <family val="4"/>
    </font>
    <font>
      <b/>
      <sz val="12"/>
      <name val="Times New Roman"/>
      <family val="1"/>
    </font>
    <font>
      <b/>
      <sz val="7.5"/>
      <name val="Times New Roman"/>
      <family val="1"/>
    </font>
    <font>
      <sz val="2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sz val="7.5"/>
      <name val="標楷體"/>
      <family val="4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7" fillId="0" borderId="0" xfId="17" applyFont="1">
      <alignment/>
      <protection/>
    </xf>
    <xf numFmtId="0" fontId="7" fillId="0" borderId="0" xfId="17" applyFont="1" applyAlignment="1">
      <alignment/>
      <protection/>
    </xf>
    <xf numFmtId="0" fontId="8" fillId="0" borderId="0" xfId="17" applyFont="1" applyFill="1">
      <alignment/>
      <protection/>
    </xf>
    <xf numFmtId="0" fontId="8" fillId="0" borderId="1" xfId="17" applyFont="1" applyFill="1" applyBorder="1">
      <alignment/>
      <protection/>
    </xf>
    <xf numFmtId="0" fontId="7" fillId="0" borderId="0" xfId="15" applyFont="1">
      <alignment/>
      <protection/>
    </xf>
    <xf numFmtId="0" fontId="8" fillId="0" borderId="0" xfId="18" applyFont="1" applyFill="1">
      <alignment/>
      <protection/>
    </xf>
    <xf numFmtId="188" fontId="8" fillId="0" borderId="0" xfId="18" applyNumberFormat="1" applyFont="1" applyFill="1">
      <alignment/>
      <protection/>
    </xf>
    <xf numFmtId="43" fontId="8" fillId="0" borderId="0" xfId="18" applyNumberFormat="1" applyFont="1" applyFill="1">
      <alignment/>
      <protection/>
    </xf>
    <xf numFmtId="0" fontId="8" fillId="0" borderId="0" xfId="18" applyFont="1" applyFill="1" applyAlignment="1">
      <alignment vertical="center"/>
      <protection/>
    </xf>
    <xf numFmtId="0" fontId="11" fillId="0" borderId="0" xfId="18" applyFont="1" applyFill="1" applyAlignment="1">
      <alignment horizontal="center" vertical="top"/>
      <protection/>
    </xf>
    <xf numFmtId="188" fontId="11" fillId="0" borderId="0" xfId="18" applyNumberFormat="1" applyFont="1" applyFill="1" applyAlignment="1">
      <alignment horizontal="center" vertical="top"/>
      <protection/>
    </xf>
    <xf numFmtId="43" fontId="11" fillId="0" borderId="0" xfId="18" applyNumberFormat="1" applyFont="1" applyFill="1" applyAlignment="1">
      <alignment horizontal="center" vertical="top"/>
      <protection/>
    </xf>
    <xf numFmtId="0" fontId="7" fillId="0" borderId="0" xfId="18" applyFont="1" applyFill="1" applyAlignment="1" quotePrefix="1">
      <alignment horizontal="left"/>
      <protection/>
    </xf>
    <xf numFmtId="0" fontId="8" fillId="0" borderId="2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188" fontId="8" fillId="0" borderId="2" xfId="18" applyNumberFormat="1" applyFont="1" applyFill="1" applyBorder="1">
      <alignment/>
      <protection/>
    </xf>
    <xf numFmtId="43" fontId="8" fillId="0" borderId="2" xfId="18" applyNumberFormat="1" applyFont="1" applyFill="1" applyBorder="1">
      <alignment/>
      <protection/>
    </xf>
    <xf numFmtId="0" fontId="7" fillId="0" borderId="1" xfId="18" applyFont="1" applyFill="1" applyBorder="1">
      <alignment/>
      <protection/>
    </xf>
    <xf numFmtId="0" fontId="7" fillId="0" borderId="0" xfId="18" applyFont="1" applyFill="1" applyBorder="1">
      <alignment/>
      <protection/>
    </xf>
    <xf numFmtId="0" fontId="7" fillId="0" borderId="3" xfId="18" applyFont="1" applyFill="1" applyBorder="1">
      <alignment/>
      <protection/>
    </xf>
    <xf numFmtId="0" fontId="6" fillId="0" borderId="4" xfId="18" applyFont="1" applyFill="1" applyBorder="1" applyAlignment="1">
      <alignment horizontal="center"/>
      <protection/>
    </xf>
    <xf numFmtId="185" fontId="7" fillId="0" borderId="5" xfId="18" applyNumberFormat="1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0" fontId="7" fillId="0" borderId="6" xfId="18" applyFont="1" applyFill="1" applyBorder="1">
      <alignment/>
      <protection/>
    </xf>
    <xf numFmtId="0" fontId="7" fillId="0" borderId="0" xfId="18" applyFont="1" applyFill="1">
      <alignment/>
      <protection/>
    </xf>
    <xf numFmtId="0" fontId="7" fillId="0" borderId="7" xfId="18" applyFont="1" applyFill="1" applyBorder="1">
      <alignment/>
      <protection/>
    </xf>
    <xf numFmtId="0" fontId="7" fillId="0" borderId="4" xfId="18" applyFont="1" applyFill="1" applyBorder="1">
      <alignment/>
      <protection/>
    </xf>
    <xf numFmtId="0" fontId="7" fillId="0" borderId="8" xfId="18" applyFont="1" applyFill="1" applyBorder="1">
      <alignment/>
      <protection/>
    </xf>
    <xf numFmtId="0" fontId="7" fillId="0" borderId="9" xfId="18" applyFont="1" applyFill="1" applyBorder="1">
      <alignment/>
      <protection/>
    </xf>
    <xf numFmtId="0" fontId="7" fillId="0" borderId="5" xfId="18" applyFont="1" applyFill="1" applyBorder="1">
      <alignment/>
      <protection/>
    </xf>
    <xf numFmtId="188" fontId="7" fillId="0" borderId="0" xfId="18" applyNumberFormat="1" applyFont="1" applyFill="1" applyBorder="1">
      <alignment/>
      <protection/>
    </xf>
    <xf numFmtId="43" fontId="7" fillId="0" borderId="0" xfId="18" applyNumberFormat="1" applyFont="1" applyFill="1" applyBorder="1">
      <alignment/>
      <protection/>
    </xf>
    <xf numFmtId="0" fontId="6" fillId="0" borderId="0" xfId="18" applyFont="1" applyFill="1" applyBorder="1" applyAlignment="1">
      <alignment horizontal="center"/>
      <protection/>
    </xf>
    <xf numFmtId="0" fontId="7" fillId="0" borderId="4" xfId="18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center"/>
      <protection/>
    </xf>
    <xf numFmtId="0" fontId="7" fillId="0" borderId="10" xfId="18" applyFont="1" applyFill="1" applyBorder="1" applyAlignment="1">
      <alignment horizontal="center"/>
      <protection/>
    </xf>
    <xf numFmtId="188" fontId="6" fillId="0" borderId="11" xfId="18" applyNumberFormat="1" applyFont="1" applyFill="1" applyBorder="1" applyAlignment="1">
      <alignment horizontal="center"/>
      <protection/>
    </xf>
    <xf numFmtId="43" fontId="6" fillId="0" borderId="10" xfId="18" applyNumberFormat="1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center"/>
      <protection/>
    </xf>
    <xf numFmtId="0" fontId="7" fillId="0" borderId="6" xfId="18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center"/>
      <protection/>
    </xf>
    <xf numFmtId="0" fontId="15" fillId="0" borderId="4" xfId="18" applyFont="1" applyFill="1" applyBorder="1">
      <alignment/>
      <protection/>
    </xf>
    <xf numFmtId="0" fontId="15" fillId="0" borderId="4" xfId="18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center"/>
      <protection/>
    </xf>
    <xf numFmtId="188" fontId="5" fillId="0" borderId="12" xfId="18" applyNumberFormat="1" applyFont="1" applyFill="1" applyBorder="1" applyAlignment="1">
      <alignment horizontal="center"/>
      <protection/>
    </xf>
    <xf numFmtId="43" fontId="15" fillId="0" borderId="4" xfId="18" applyNumberFormat="1" applyFont="1" applyFill="1" applyBorder="1">
      <alignment/>
      <protection/>
    </xf>
    <xf numFmtId="188" fontId="15" fillId="0" borderId="4" xfId="18" applyNumberFormat="1" applyFont="1" applyFill="1" applyBorder="1">
      <alignment/>
      <protection/>
    </xf>
    <xf numFmtId="0" fontId="15" fillId="0" borderId="7" xfId="18" applyFont="1" applyFill="1" applyBorder="1" applyAlignment="1">
      <alignment horizontal="center"/>
      <protection/>
    </xf>
    <xf numFmtId="0" fontId="15" fillId="0" borderId="5" xfId="18" applyFont="1" applyFill="1" applyBorder="1" applyAlignment="1">
      <alignment horizontal="center"/>
      <protection/>
    </xf>
    <xf numFmtId="188" fontId="15" fillId="0" borderId="4" xfId="18" applyNumberFormat="1" applyFont="1" applyFill="1" applyBorder="1" applyAlignment="1">
      <alignment horizontal="center"/>
      <protection/>
    </xf>
    <xf numFmtId="43" fontId="15" fillId="0" borderId="4" xfId="18" applyNumberFormat="1" applyFont="1" applyFill="1" applyBorder="1" applyAlignment="1">
      <alignment horizontal="center"/>
      <protection/>
    </xf>
    <xf numFmtId="0" fontId="15" fillId="0" borderId="7" xfId="18" applyFont="1" applyFill="1" applyBorder="1">
      <alignment/>
      <protection/>
    </xf>
    <xf numFmtId="0" fontId="5" fillId="0" borderId="2" xfId="18" applyFont="1" applyFill="1" applyBorder="1">
      <alignment/>
      <protection/>
    </xf>
    <xf numFmtId="0" fontId="5" fillId="0" borderId="13" xfId="18" applyFont="1" applyFill="1" applyBorder="1">
      <alignment/>
      <protection/>
    </xf>
    <xf numFmtId="0" fontId="5" fillId="0" borderId="14" xfId="18" applyFont="1" applyFill="1" applyBorder="1">
      <alignment/>
      <protection/>
    </xf>
    <xf numFmtId="0" fontId="5" fillId="0" borderId="14" xfId="18" applyFont="1" applyFill="1" applyBorder="1" applyAlignment="1">
      <alignment horizontal="center"/>
      <protection/>
    </xf>
    <xf numFmtId="188" fontId="5" fillId="0" borderId="14" xfId="18" applyNumberFormat="1" applyFont="1" applyFill="1" applyBorder="1">
      <alignment/>
      <protection/>
    </xf>
    <xf numFmtId="43" fontId="5" fillId="0" borderId="14" xfId="18" applyNumberFormat="1" applyFont="1" applyFill="1" applyBorder="1">
      <alignment/>
      <protection/>
    </xf>
    <xf numFmtId="0" fontId="5" fillId="0" borderId="0" xfId="18" applyFont="1" applyFill="1" applyBorder="1">
      <alignment/>
      <protection/>
    </xf>
    <xf numFmtId="0" fontId="5" fillId="0" borderId="0" xfId="18" applyFont="1" applyFill="1">
      <alignment/>
      <protection/>
    </xf>
    <xf numFmtId="0" fontId="13" fillId="0" borderId="0" xfId="18" applyFont="1" applyFill="1">
      <alignment/>
      <protection/>
    </xf>
    <xf numFmtId="0" fontId="13" fillId="0" borderId="0" xfId="18" applyFont="1" applyFill="1" applyBorder="1">
      <alignment/>
      <protection/>
    </xf>
    <xf numFmtId="0" fontId="13" fillId="0" borderId="7" xfId="18" applyFont="1" applyFill="1" applyBorder="1">
      <alignment/>
      <protection/>
    </xf>
    <xf numFmtId="0" fontId="13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188" fontId="13" fillId="0" borderId="0" xfId="18" applyNumberFormat="1" applyFont="1" applyFill="1" applyAlignment="1">
      <alignment horizontal="right"/>
      <protection/>
    </xf>
    <xf numFmtId="43" fontId="13" fillId="0" borderId="0" xfId="18" applyNumberFormat="1" applyFont="1" applyFill="1" applyAlignment="1">
      <alignment horizontal="right"/>
      <protection/>
    </xf>
    <xf numFmtId="188" fontId="12" fillId="0" borderId="0" xfId="18" applyNumberFormat="1" applyFont="1" applyFill="1" applyAlignment="1">
      <alignment horizontal="right"/>
      <protection/>
    </xf>
    <xf numFmtId="0" fontId="13" fillId="0" borderId="6" xfId="18" applyFont="1" applyFill="1" applyBorder="1">
      <alignment/>
      <protection/>
    </xf>
    <xf numFmtId="0" fontId="14" fillId="0" borderId="7" xfId="18" applyFont="1" applyFill="1" applyBorder="1" applyAlignment="1">
      <alignment horizontal="center"/>
      <protection/>
    </xf>
    <xf numFmtId="0" fontId="14" fillId="0" borderId="0" xfId="18" applyFont="1" applyFill="1" applyAlignment="1">
      <alignment/>
      <protection/>
    </xf>
    <xf numFmtId="2" fontId="14" fillId="0" borderId="0" xfId="18" applyNumberFormat="1" applyFont="1" applyFill="1" applyAlignment="1" applyProtection="1">
      <alignment/>
      <protection locked="0"/>
    </xf>
    <xf numFmtId="0" fontId="20" fillId="0" borderId="6" xfId="18" applyFont="1" applyFill="1" applyBorder="1" applyAlignment="1">
      <alignment/>
      <protection/>
    </xf>
    <xf numFmtId="0" fontId="7" fillId="0" borderId="0" xfId="18" applyFont="1" applyFill="1" applyBorder="1" applyAlignment="1">
      <alignment/>
      <protection/>
    </xf>
    <xf numFmtId="0" fontId="7" fillId="0" borderId="0" xfId="18" applyFont="1" applyFill="1" applyAlignment="1">
      <alignment/>
      <protection/>
    </xf>
    <xf numFmtId="0" fontId="7" fillId="0" borderId="0" xfId="18" applyFont="1" applyFill="1" applyBorder="1" applyAlignment="1">
      <alignment horizontal="left" indent="1"/>
      <protection/>
    </xf>
    <xf numFmtId="0" fontId="7" fillId="0" borderId="7" xfId="18" applyFont="1" applyFill="1" applyBorder="1" applyAlignment="1">
      <alignment horizontal="left" indent="1"/>
      <protection/>
    </xf>
    <xf numFmtId="180" fontId="7" fillId="0" borderId="0" xfId="18" applyNumberFormat="1" applyFont="1" applyFill="1" applyAlignment="1" applyProtection="1">
      <alignment/>
      <protection locked="0"/>
    </xf>
    <xf numFmtId="2" fontId="7" fillId="0" borderId="0" xfId="18" applyNumberFormat="1" applyFont="1" applyFill="1" applyAlignment="1" applyProtection="1">
      <alignment/>
      <protection locked="0"/>
    </xf>
    <xf numFmtId="0" fontId="15" fillId="0" borderId="6" xfId="18" applyFont="1" applyFill="1" applyBorder="1" applyAlignment="1">
      <alignment/>
      <protection/>
    </xf>
    <xf numFmtId="0" fontId="7" fillId="0" borderId="0" xfId="18" applyFont="1" applyFill="1" applyAlignment="1">
      <alignment horizontal="center"/>
      <protection/>
    </xf>
    <xf numFmtId="0" fontId="6" fillId="0" borderId="0" xfId="18" applyFont="1" applyFill="1" applyBorder="1" applyAlignment="1">
      <alignment horizontal="distributed"/>
      <protection/>
    </xf>
    <xf numFmtId="0" fontId="6" fillId="0" borderId="0" xfId="18" applyFont="1" applyFill="1" applyAlignment="1">
      <alignment horizontal="center"/>
      <protection/>
    </xf>
    <xf numFmtId="0" fontId="7" fillId="0" borderId="0" xfId="18" applyFont="1" applyFill="1" applyAlignment="1">
      <alignment horizontal="right"/>
      <protection/>
    </xf>
    <xf numFmtId="0" fontId="15" fillId="0" borderId="6" xfId="18" applyFont="1" applyFill="1" applyBorder="1" applyAlignment="1">
      <alignment horizontal="left" indent="1"/>
      <protection/>
    </xf>
    <xf numFmtId="0" fontId="7" fillId="0" borderId="7" xfId="18" applyFont="1" applyFill="1" applyBorder="1" applyAlignment="1">
      <alignment horizontal="left" vertical="center" indent="1"/>
      <protection/>
    </xf>
    <xf numFmtId="180" fontId="7" fillId="0" borderId="0" xfId="18" applyNumberFormat="1" applyFont="1" applyFill="1" applyAlignment="1" applyProtection="1">
      <alignment horizontal="right"/>
      <protection locked="0"/>
    </xf>
    <xf numFmtId="189" fontId="7" fillId="0" borderId="0" xfId="18" applyNumberFormat="1" applyFont="1" applyFill="1" applyAlignment="1" applyProtection="1">
      <alignment horizontal="right"/>
      <protection locked="0"/>
    </xf>
    <xf numFmtId="0" fontId="5" fillId="0" borderId="0" xfId="18" applyFont="1" applyFill="1" applyAlignment="1">
      <alignment/>
      <protection/>
    </xf>
    <xf numFmtId="0" fontId="7" fillId="0" borderId="2" xfId="18" applyFont="1" applyFill="1" applyBorder="1">
      <alignment/>
      <protection/>
    </xf>
    <xf numFmtId="0" fontId="7" fillId="0" borderId="2" xfId="18" applyFont="1" applyFill="1" applyBorder="1" applyAlignment="1">
      <alignment horizontal="left" indent="1"/>
      <protection/>
    </xf>
    <xf numFmtId="0" fontId="7" fillId="0" borderId="13" xfId="18" applyFont="1" applyFill="1" applyBorder="1" applyAlignment="1">
      <alignment horizontal="left" indent="1"/>
      <protection/>
    </xf>
    <xf numFmtId="0" fontId="7" fillId="0" borderId="2" xfId="18" applyFont="1" applyFill="1" applyBorder="1" applyAlignment="1">
      <alignment/>
      <protection/>
    </xf>
    <xf numFmtId="188" fontId="7" fillId="0" borderId="2" xfId="18" applyNumberFormat="1" applyFont="1" applyFill="1" applyBorder="1" applyAlignment="1">
      <alignment/>
      <protection/>
    </xf>
    <xf numFmtId="43" fontId="7" fillId="0" borderId="2" xfId="18" applyNumberFormat="1" applyFont="1" applyFill="1" applyBorder="1" applyAlignment="1">
      <alignment/>
      <protection/>
    </xf>
    <xf numFmtId="0" fontId="7" fillId="0" borderId="15" xfId="18" applyFont="1" applyFill="1" applyBorder="1" applyAlignment="1">
      <alignment/>
      <protection/>
    </xf>
    <xf numFmtId="188" fontId="5" fillId="0" borderId="0" xfId="18" applyNumberFormat="1" applyFont="1" applyFill="1" applyAlignment="1">
      <alignment/>
      <protection/>
    </xf>
    <xf numFmtId="43" fontId="5" fillId="0" borderId="0" xfId="18" applyNumberFormat="1" applyFont="1" applyFill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8" fillId="0" borderId="0" xfId="18" applyFont="1" applyFill="1" applyAlignment="1">
      <alignment/>
      <protection/>
    </xf>
    <xf numFmtId="0" fontId="7" fillId="0" borderId="0" xfId="18" applyFont="1">
      <alignment/>
      <protection/>
    </xf>
    <xf numFmtId="0" fontId="8" fillId="0" borderId="0" xfId="18" applyFont="1" applyAlignment="1">
      <alignment/>
      <protection/>
    </xf>
    <xf numFmtId="43" fontId="7" fillId="0" borderId="0" xfId="18" applyNumberFormat="1" applyFont="1" applyFill="1" applyAlignment="1">
      <alignment/>
      <protection/>
    </xf>
    <xf numFmtId="180" fontId="7" fillId="0" borderId="0" xfId="18" applyNumberFormat="1" applyFont="1" applyFill="1" applyAlignment="1">
      <alignment/>
      <protection/>
    </xf>
    <xf numFmtId="188" fontId="5" fillId="0" borderId="4" xfId="18" applyNumberFormat="1" applyFont="1" applyFill="1" applyBorder="1" applyAlignment="1">
      <alignment horizontal="center"/>
      <protection/>
    </xf>
    <xf numFmtId="2" fontId="7" fillId="0" borderId="0" xfId="18" applyNumberFormat="1" applyFont="1" applyFill="1" applyAlignment="1" applyProtection="1">
      <alignment horizontal="right"/>
      <protection locked="0"/>
    </xf>
    <xf numFmtId="0" fontId="7" fillId="0" borderId="7" xfId="18" applyFont="1" applyFill="1" applyBorder="1" applyAlignment="1">
      <alignment horizontal="center"/>
      <protection/>
    </xf>
    <xf numFmtId="180" fontId="7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Font="1" applyFill="1" applyBorder="1" applyAlignment="1">
      <alignment/>
      <protection/>
    </xf>
    <xf numFmtId="0" fontId="7" fillId="0" borderId="0" xfId="18" applyFont="1" applyFill="1" applyAlignment="1">
      <alignment vertical="center"/>
      <protection/>
    </xf>
    <xf numFmtId="0" fontId="6" fillId="0" borderId="0" xfId="18" applyFont="1" applyFill="1" applyBorder="1" applyAlignment="1">
      <alignment horizontal="distributed" vertical="center"/>
      <protection/>
    </xf>
    <xf numFmtId="0" fontId="13" fillId="0" borderId="0" xfId="18" applyFont="1" applyFill="1" applyAlignment="1">
      <alignment vertical="center"/>
      <protection/>
    </xf>
    <xf numFmtId="0" fontId="6" fillId="0" borderId="11" xfId="18" applyFont="1" applyFill="1" applyBorder="1" applyAlignment="1">
      <alignment horizontal="center"/>
      <protection/>
    </xf>
    <xf numFmtId="43" fontId="5" fillId="0" borderId="4" xfId="18" applyNumberFormat="1" applyFont="1" applyFill="1" applyBorder="1" applyAlignment="1">
      <alignment horizontal="center"/>
      <protection/>
    </xf>
    <xf numFmtId="43" fontId="13" fillId="0" borderId="0" xfId="18" applyNumberFormat="1" applyFont="1" applyFill="1">
      <alignment/>
      <protection/>
    </xf>
    <xf numFmtId="43" fontId="12" fillId="0" borderId="0" xfId="18" applyNumberFormat="1" applyFont="1" applyFill="1" applyAlignment="1">
      <alignment horizontal="right"/>
      <protection/>
    </xf>
    <xf numFmtId="41" fontId="7" fillId="0" borderId="0" xfId="18" applyNumberFormat="1" applyFont="1" applyFill="1" applyAlignment="1" applyProtection="1">
      <alignment horizontal="right"/>
      <protection locked="0"/>
    </xf>
    <xf numFmtId="0" fontId="5" fillId="0" borderId="0" xfId="18" applyFont="1" applyFill="1" applyAlignment="1">
      <alignment vertical="center"/>
      <protection/>
    </xf>
    <xf numFmtId="0" fontId="15" fillId="0" borderId="6" xfId="18" applyFont="1" applyFill="1" applyBorder="1" applyAlignment="1">
      <alignment horizontal="left"/>
      <protection/>
    </xf>
    <xf numFmtId="41" fontId="7" fillId="0" borderId="2" xfId="18" applyNumberFormat="1" applyFont="1" applyFill="1" applyBorder="1" applyAlignment="1">
      <alignment/>
      <protection/>
    </xf>
    <xf numFmtId="43" fontId="6" fillId="0" borderId="11" xfId="18" applyNumberFormat="1" applyFont="1" applyFill="1" applyBorder="1" applyAlignment="1">
      <alignment horizontal="center"/>
      <protection/>
    </xf>
    <xf numFmtId="187" fontId="7" fillId="0" borderId="0" xfId="18" applyNumberFormat="1" applyFont="1" applyFill="1" applyAlignment="1" applyProtection="1">
      <alignment horizontal="right"/>
      <protection locked="0"/>
    </xf>
    <xf numFmtId="188" fontId="7" fillId="0" borderId="0" xfId="18" applyNumberFormat="1" applyFont="1" applyFill="1" applyAlignment="1" applyProtection="1">
      <alignment horizontal="right"/>
      <protection locked="0"/>
    </xf>
    <xf numFmtId="3" fontId="13" fillId="0" borderId="7" xfId="18" applyNumberFormat="1" applyFont="1" applyFill="1" applyBorder="1" applyAlignment="1">
      <alignment horizontal="center" wrapText="1"/>
      <protection/>
    </xf>
    <xf numFmtId="0" fontId="15" fillId="0" borderId="0" xfId="18" applyFont="1" applyFill="1" applyBorder="1" applyAlignment="1">
      <alignment horizontal="left" indent="1"/>
      <protection/>
    </xf>
    <xf numFmtId="0" fontId="15" fillId="0" borderId="6" xfId="18" applyFont="1" applyFill="1" applyBorder="1" applyAlignment="1" quotePrefix="1">
      <alignment horizontal="left" indent="1"/>
      <protection/>
    </xf>
    <xf numFmtId="189" fontId="7" fillId="0" borderId="0" xfId="18" applyNumberFormat="1" applyFont="1" applyFill="1" applyAlignment="1">
      <alignment/>
      <protection/>
    </xf>
    <xf numFmtId="0" fontId="7" fillId="0" borderId="0" xfId="18" applyFont="1" applyBorder="1">
      <alignment/>
      <protection/>
    </xf>
    <xf numFmtId="43" fontId="7" fillId="0" borderId="0" xfId="18" applyNumberFormat="1" applyFont="1" applyFill="1">
      <alignment/>
      <protection/>
    </xf>
    <xf numFmtId="0" fontId="8" fillId="0" borderId="0" xfId="18" applyFont="1">
      <alignment/>
      <protection/>
    </xf>
    <xf numFmtId="0" fontId="7" fillId="0" borderId="6" xfId="18" applyFont="1" applyFill="1" applyBorder="1" applyAlignment="1" quotePrefix="1">
      <alignment horizontal="left" indent="1"/>
      <protection/>
    </xf>
    <xf numFmtId="0" fontId="7" fillId="0" borderId="6" xfId="18" applyFont="1" applyFill="1" applyBorder="1" applyAlignment="1">
      <alignment horizontal="left" indent="1"/>
      <protection/>
    </xf>
    <xf numFmtId="0" fontId="6" fillId="0" borderId="0" xfId="18" applyFont="1" applyFill="1" applyAlignment="1" quotePrefix="1">
      <alignment horizontal="center"/>
      <protection/>
    </xf>
    <xf numFmtId="43" fontId="7" fillId="0" borderId="0" xfId="18" applyNumberFormat="1" applyFont="1" applyFill="1" applyAlignment="1" applyProtection="1">
      <alignment horizontal="right"/>
      <protection locked="0"/>
    </xf>
    <xf numFmtId="0" fontId="7" fillId="0" borderId="0" xfId="18" applyFont="1" applyFill="1" applyBorder="1" applyAlignment="1">
      <alignment horizontal="distributed"/>
      <protection/>
    </xf>
    <xf numFmtId="0" fontId="7" fillId="0" borderId="6" xfId="18" applyFont="1" applyFill="1" applyBorder="1" applyAlignment="1">
      <alignment/>
      <protection/>
    </xf>
    <xf numFmtId="2" fontId="7" fillId="0" borderId="0" xfId="18" applyNumberFormat="1" applyFont="1" applyFill="1" applyBorder="1" applyAlignment="1" applyProtection="1">
      <alignment horizontal="right"/>
      <protection locked="0"/>
    </xf>
    <xf numFmtId="3" fontId="13" fillId="0" borderId="7" xfId="18" applyNumberFormat="1" applyFont="1" applyFill="1" applyBorder="1" applyAlignment="1" applyProtection="1" quotePrefix="1">
      <alignment horizontal="center"/>
      <protection locked="0"/>
    </xf>
    <xf numFmtId="0" fontId="7" fillId="0" borderId="0" xfId="18" applyFont="1" applyFill="1" applyBorder="1" applyAlignment="1" quotePrefix="1">
      <alignment horizontal="left" indent="1"/>
      <protection/>
    </xf>
    <xf numFmtId="0" fontId="11" fillId="0" borderId="0" xfId="18" applyFont="1" applyFill="1" applyAlignment="1">
      <alignment vertical="center"/>
      <protection/>
    </xf>
    <xf numFmtId="0" fontId="8" fillId="0" borderId="0" xfId="18" applyFont="1" applyFill="1" applyBorder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0" fontId="7" fillId="0" borderId="1" xfId="18" applyFont="1" applyFill="1" applyBorder="1" applyAlignment="1">
      <alignment vertical="center"/>
      <protection/>
    </xf>
    <xf numFmtId="0" fontId="7" fillId="0" borderId="3" xfId="18" applyFont="1" applyFill="1" applyBorder="1" applyAlignment="1">
      <alignment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22" fillId="0" borderId="17" xfId="18" applyFont="1" applyFill="1" applyBorder="1" applyAlignment="1" quotePrefix="1">
      <alignment horizontal="center"/>
      <protection/>
    </xf>
    <xf numFmtId="0" fontId="7" fillId="0" borderId="18" xfId="18" applyFont="1" applyFill="1" applyBorder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11" xfId="18" applyFont="1" applyFill="1" applyBorder="1" applyAlignment="1">
      <alignment horizontal="center" vertical="center"/>
      <protection/>
    </xf>
    <xf numFmtId="0" fontId="7" fillId="0" borderId="10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/>
      <protection/>
    </xf>
    <xf numFmtId="0" fontId="5" fillId="0" borderId="20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/>
      <protection/>
    </xf>
    <xf numFmtId="0" fontId="7" fillId="0" borderId="7" xfId="18" applyFont="1" applyFill="1" applyBorder="1" applyAlignment="1">
      <alignment vertical="center"/>
      <protection/>
    </xf>
    <xf numFmtId="0" fontId="7" fillId="0" borderId="12" xfId="18" applyFont="1" applyFill="1" applyBorder="1" applyAlignment="1">
      <alignment horizontal="center" vertical="center"/>
      <protection/>
    </xf>
    <xf numFmtId="0" fontId="15" fillId="0" borderId="0" xfId="18" applyFont="1" applyFill="1" applyBorder="1" applyAlignment="1">
      <alignment vertical="center"/>
      <protection/>
    </xf>
    <xf numFmtId="0" fontId="5" fillId="0" borderId="7" xfId="18" applyFont="1" applyFill="1" applyBorder="1" applyAlignment="1">
      <alignment vertical="center"/>
      <protection/>
    </xf>
    <xf numFmtId="0" fontId="6" fillId="0" borderId="4" xfId="18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15" fillId="0" borderId="4" xfId="18" applyFont="1" applyFill="1" applyBorder="1" applyAlignment="1">
      <alignment horizontal="center" vertical="top"/>
      <protection/>
    </xf>
    <xf numFmtId="0" fontId="15" fillId="0" borderId="0" xfId="18" applyFont="1" applyFill="1" applyBorder="1" applyAlignment="1">
      <alignment horizontal="center" vertical="top"/>
      <protection/>
    </xf>
    <xf numFmtId="0" fontId="15" fillId="0" borderId="5" xfId="18" applyFont="1" applyFill="1" applyBorder="1" applyAlignment="1">
      <alignment horizontal="center" vertical="top"/>
      <protection/>
    </xf>
    <xf numFmtId="0" fontId="5" fillId="0" borderId="12" xfId="18" applyFont="1" applyFill="1" applyBorder="1" applyAlignment="1">
      <alignment horizontal="center" vertical="center"/>
      <protection/>
    </xf>
    <xf numFmtId="0" fontId="5" fillId="0" borderId="20" xfId="18" applyFont="1" applyFill="1" applyBorder="1" applyAlignment="1">
      <alignment vertical="center"/>
      <protection/>
    </xf>
    <xf numFmtId="0" fontId="5" fillId="0" borderId="6" xfId="18" applyFont="1" applyFill="1" applyBorder="1" applyAlignment="1">
      <alignment vertical="center"/>
      <protection/>
    </xf>
    <xf numFmtId="0" fontId="7" fillId="0" borderId="2" xfId="18" applyFont="1" applyFill="1" applyBorder="1" applyAlignment="1">
      <alignment vertical="center"/>
      <protection/>
    </xf>
    <xf numFmtId="0" fontId="7" fillId="0" borderId="13" xfId="18" applyFont="1" applyFill="1" applyBorder="1" applyAlignment="1">
      <alignment vertical="center"/>
      <protection/>
    </xf>
    <xf numFmtId="0" fontId="7" fillId="0" borderId="14" xfId="18" applyFont="1" applyFill="1" applyBorder="1" applyAlignment="1">
      <alignment vertical="center"/>
      <protection/>
    </xf>
    <xf numFmtId="0" fontId="7" fillId="0" borderId="21" xfId="18" applyFont="1" applyFill="1" applyBorder="1" applyAlignment="1">
      <alignment vertical="center"/>
      <protection/>
    </xf>
    <xf numFmtId="0" fontId="7" fillId="0" borderId="5" xfId="18" applyFont="1" applyFill="1" applyBorder="1" applyAlignment="1">
      <alignment vertical="center"/>
      <protection/>
    </xf>
    <xf numFmtId="0" fontId="7" fillId="0" borderId="22" xfId="18" applyFont="1" applyFill="1" applyBorder="1" applyAlignment="1">
      <alignment vertical="center"/>
      <protection/>
    </xf>
    <xf numFmtId="0" fontId="15" fillId="0" borderId="15" xfId="18" applyFont="1" applyFill="1" applyBorder="1" applyAlignment="1">
      <alignment vertical="center"/>
      <protection/>
    </xf>
    <xf numFmtId="0" fontId="13" fillId="0" borderId="0" xfId="18" applyFont="1" applyFill="1" applyBorder="1" applyAlignment="1">
      <alignment vertical="center"/>
      <protection/>
    </xf>
    <xf numFmtId="0" fontId="13" fillId="0" borderId="7" xfId="18" applyFont="1" applyFill="1" applyBorder="1" applyAlignment="1">
      <alignment vertical="center"/>
      <protection/>
    </xf>
    <xf numFmtId="0" fontId="13" fillId="0" borderId="0" xfId="18" applyFont="1" applyFill="1" applyAlignment="1">
      <alignment horizontal="right" vertical="center"/>
      <protection/>
    </xf>
    <xf numFmtId="0" fontId="12" fillId="0" borderId="0" xfId="18" applyFont="1" applyFill="1" applyAlignment="1">
      <alignment horizontal="right" vertical="center"/>
      <protection/>
    </xf>
    <xf numFmtId="0" fontId="15" fillId="0" borderId="6" xfId="18" applyFont="1" applyFill="1" applyBorder="1" applyAlignment="1">
      <alignment vertical="center"/>
      <protection/>
    </xf>
    <xf numFmtId="0" fontId="7" fillId="0" borderId="0" xfId="18" applyFont="1" applyFill="1" applyAlignment="1" applyProtection="1">
      <alignment vertical="center"/>
      <protection locked="0"/>
    </xf>
    <xf numFmtId="0" fontId="6" fillId="0" borderId="0" xfId="18" applyFont="1" applyFill="1">
      <alignment/>
      <protection/>
    </xf>
    <xf numFmtId="0" fontId="7" fillId="0" borderId="7" xfId="18" applyFont="1" applyFill="1" applyBorder="1" applyAlignment="1">
      <alignment/>
      <protection/>
    </xf>
    <xf numFmtId="181" fontId="7" fillId="0" borderId="0" xfId="18" applyNumberFormat="1" applyFont="1" applyFill="1" applyAlignment="1">
      <alignment vertical="center"/>
      <protection/>
    </xf>
    <xf numFmtId="181" fontId="7" fillId="0" borderId="0" xfId="18" applyNumberFormat="1" applyFont="1" applyFill="1" applyAlignment="1" applyProtection="1">
      <alignment horizontal="right"/>
      <protection locked="0"/>
    </xf>
    <xf numFmtId="3" fontId="7" fillId="0" borderId="0" xfId="18" applyNumberFormat="1" applyFont="1" applyFill="1" applyAlignment="1">
      <alignment horizontal="center"/>
      <protection/>
    </xf>
    <xf numFmtId="3" fontId="7" fillId="0" borderId="7" xfId="18" applyNumberFormat="1" applyFont="1" applyFill="1" applyBorder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6" fillId="0" borderId="0" xfId="18" applyFont="1" applyFill="1" applyAlignment="1">
      <alignment/>
      <protection/>
    </xf>
    <xf numFmtId="0" fontId="7" fillId="0" borderId="13" xfId="18" applyFont="1" applyFill="1" applyBorder="1" applyAlignment="1">
      <alignment/>
      <protection/>
    </xf>
    <xf numFmtId="3" fontId="7" fillId="0" borderId="2" xfId="18" applyNumberFormat="1" applyFont="1" applyFill="1" applyBorder="1" applyAlignment="1">
      <alignment/>
      <protection/>
    </xf>
    <xf numFmtId="3" fontId="7" fillId="0" borderId="0" xfId="18" applyNumberFormat="1" applyFont="1" applyFill="1" applyBorder="1" applyAlignment="1">
      <alignment/>
      <protection/>
    </xf>
    <xf numFmtId="181" fontId="7" fillId="0" borderId="2" xfId="18" applyNumberFormat="1" applyFont="1" applyFill="1" applyBorder="1" applyAlignment="1" applyProtection="1">
      <alignment horizontal="right"/>
      <protection locked="0"/>
    </xf>
    <xf numFmtId="0" fontId="7" fillId="0" borderId="13" xfId="18" applyFont="1" applyFill="1" applyBorder="1" applyAlignment="1">
      <alignment horizontal="center"/>
      <protection/>
    </xf>
    <xf numFmtId="0" fontId="7" fillId="0" borderId="1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13" fillId="0" borderId="0" xfId="18" applyNumberFormat="1" applyFont="1" applyFill="1" applyBorder="1" applyAlignment="1">
      <alignment horizontal="center" wrapText="1"/>
      <protection/>
    </xf>
    <xf numFmtId="185" fontId="7" fillId="0" borderId="5" xfId="18" applyNumberFormat="1" applyFont="1" applyFill="1" applyBorder="1" applyAlignment="1">
      <alignment horizontal="center" vertical="center"/>
      <protection/>
    </xf>
    <xf numFmtId="0" fontId="7" fillId="0" borderId="7" xfId="18" applyFont="1" applyFill="1" applyBorder="1" applyAlignment="1">
      <alignment horizontal="center" vertical="center"/>
      <protection/>
    </xf>
    <xf numFmtId="0" fontId="7" fillId="0" borderId="5" xfId="18" applyFont="1" applyFill="1" applyBorder="1" applyAlignment="1">
      <alignment horizontal="center"/>
      <protection/>
    </xf>
    <xf numFmtId="193" fontId="14" fillId="0" borderId="0" xfId="18" applyNumberFormat="1" applyFont="1" applyFill="1" applyAlignment="1" applyProtection="1">
      <alignment/>
      <protection locked="0"/>
    </xf>
    <xf numFmtId="193" fontId="7" fillId="0" borderId="0" xfId="18" applyNumberFormat="1" applyFont="1" applyFill="1" applyAlignment="1" applyProtection="1">
      <alignment/>
      <protection locked="0"/>
    </xf>
    <xf numFmtId="193" fontId="7" fillId="0" borderId="0" xfId="18" applyNumberFormat="1" applyFont="1" applyFill="1" applyAlignment="1" applyProtection="1">
      <alignment horizontal="right"/>
      <protection locked="0"/>
    </xf>
    <xf numFmtId="188" fontId="6" fillId="0" borderId="10" xfId="18" applyNumberFormat="1" applyFont="1" applyFill="1" applyBorder="1" applyAlignment="1">
      <alignment horizontal="center"/>
      <protection/>
    </xf>
    <xf numFmtId="2" fontId="7" fillId="0" borderId="2" xfId="18" applyNumberFormat="1" applyFont="1" applyFill="1" applyBorder="1" applyAlignment="1">
      <alignment/>
      <protection/>
    </xf>
    <xf numFmtId="190" fontId="7" fillId="0" borderId="0" xfId="16" applyNumberFormat="1" applyFont="1" applyAlignment="1" applyProtection="1">
      <alignment horizontal="right"/>
      <protection locked="0"/>
    </xf>
    <xf numFmtId="2" fontId="7" fillId="0" borderId="0" xfId="18" applyNumberFormat="1" applyFont="1" applyFill="1" applyAlignment="1">
      <alignment vertical="center"/>
      <protection/>
    </xf>
    <xf numFmtId="0" fontId="8" fillId="0" borderId="0" xfId="17" applyFont="1" applyFill="1" applyAlignment="1">
      <alignment/>
      <protection/>
    </xf>
    <xf numFmtId="0" fontId="7" fillId="0" borderId="0" xfId="15" applyFont="1" applyAlignment="1">
      <alignment/>
      <protection/>
    </xf>
    <xf numFmtId="0" fontId="7" fillId="0" borderId="1" xfId="18" applyFont="1" applyFill="1" applyBorder="1" applyAlignment="1">
      <alignment horizontal="left"/>
      <protection/>
    </xf>
    <xf numFmtId="0" fontId="8" fillId="0" borderId="0" xfId="17" applyFont="1" applyFill="1" applyBorder="1" applyAlignment="1">
      <alignment/>
      <protection/>
    </xf>
    <xf numFmtId="0" fontId="6" fillId="0" borderId="11" xfId="18" applyNumberFormat="1" applyFont="1" applyFill="1" applyBorder="1" applyAlignment="1">
      <alignment horizontal="center"/>
      <protection/>
    </xf>
    <xf numFmtId="0" fontId="6" fillId="0" borderId="0" xfId="18" applyFont="1" applyFill="1" applyAlignment="1">
      <alignment horizontal="center" vertical="top"/>
      <protection/>
    </xf>
    <xf numFmtId="0" fontId="15" fillId="0" borderId="15" xfId="18" applyFont="1" applyFill="1" applyBorder="1" applyAlignment="1">
      <alignment horizontal="left" vertical="top" indent="1"/>
      <protection/>
    </xf>
    <xf numFmtId="0" fontId="15" fillId="0" borderId="0" xfId="18" applyFont="1" applyFill="1" applyAlignment="1">
      <alignment horizontal="left" vertical="top" indent="1"/>
      <protection/>
    </xf>
    <xf numFmtId="0" fontId="15" fillId="0" borderId="6" xfId="18" applyFont="1" applyFill="1" applyBorder="1" applyAlignment="1">
      <alignment vertical="top"/>
      <protection/>
    </xf>
    <xf numFmtId="0" fontId="15" fillId="0" borderId="0" xfId="18" applyFont="1" applyFill="1" applyAlignment="1">
      <alignment vertical="top"/>
      <protection/>
    </xf>
    <xf numFmtId="0" fontId="7" fillId="0" borderId="0" xfId="18" applyFont="1" applyFill="1" applyBorder="1" applyAlignment="1">
      <alignment horizontal="left"/>
      <protection/>
    </xf>
    <xf numFmtId="0" fontId="7" fillId="0" borderId="0" xfId="17" applyFont="1" applyFill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8" fillId="0" borderId="0" xfId="18" applyFont="1" applyAlignment="1">
      <alignment horizontal="distributed"/>
      <protection/>
    </xf>
    <xf numFmtId="185" fontId="6" fillId="0" borderId="23" xfId="18" applyNumberFormat="1" applyFont="1" applyFill="1" applyBorder="1" applyAlignment="1">
      <alignment horizontal="center" vertical="center"/>
      <protection/>
    </xf>
    <xf numFmtId="185" fontId="6" fillId="0" borderId="24" xfId="18" applyNumberFormat="1" applyFont="1" applyFill="1" applyBorder="1" applyAlignment="1">
      <alignment horizontal="center" vertical="center"/>
      <protection/>
    </xf>
    <xf numFmtId="185" fontId="7" fillId="0" borderId="1" xfId="18" applyNumberFormat="1" applyFont="1" applyFill="1" applyBorder="1" applyAlignment="1">
      <alignment horizontal="center" vertical="center"/>
      <protection/>
    </xf>
    <xf numFmtId="0" fontId="18" fillId="0" borderId="0" xfId="18" applyFont="1" applyFill="1" applyBorder="1" applyAlignment="1">
      <alignment horizontal="distributed"/>
      <protection/>
    </xf>
    <xf numFmtId="0" fontId="19" fillId="0" borderId="0" xfId="18" applyFont="1" applyAlignment="1">
      <alignment horizontal="distributed"/>
      <protection/>
    </xf>
    <xf numFmtId="0" fontId="6" fillId="0" borderId="0" xfId="18" applyFont="1" applyFill="1" applyBorder="1" applyAlignment="1">
      <alignment horizontal="distributed"/>
      <protection/>
    </xf>
    <xf numFmtId="0" fontId="8" fillId="0" borderId="0" xfId="18" applyFont="1" applyBorder="1" applyAlignment="1">
      <alignment horizontal="distributed"/>
      <protection/>
    </xf>
    <xf numFmtId="0" fontId="6" fillId="0" borderId="0" xfId="18" applyFont="1" applyFill="1" applyBorder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8" fillId="0" borderId="7" xfId="18" applyFont="1" applyBorder="1" applyAlignment="1">
      <alignment horizontal="center"/>
      <protection/>
    </xf>
    <xf numFmtId="185" fontId="6" fillId="0" borderId="1" xfId="18" applyNumberFormat="1" applyFont="1" applyFill="1" applyBorder="1" applyAlignment="1">
      <alignment horizontal="center"/>
      <protection/>
    </xf>
    <xf numFmtId="185" fontId="7" fillId="0" borderId="1" xfId="18" applyNumberFormat="1" applyFont="1" applyFill="1" applyBorder="1" applyAlignment="1">
      <alignment horizontal="center"/>
      <protection/>
    </xf>
    <xf numFmtId="185" fontId="7" fillId="0" borderId="16" xfId="18" applyNumberFormat="1" applyFont="1" applyFill="1" applyBorder="1" applyAlignment="1">
      <alignment horizontal="center"/>
      <protection/>
    </xf>
    <xf numFmtId="0" fontId="11" fillId="0" borderId="0" xfId="18" applyFont="1" applyFill="1" applyAlignment="1">
      <alignment horizontal="center" vertical="top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8" fillId="0" borderId="25" xfId="18" applyFont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distributed"/>
      <protection/>
    </xf>
    <xf numFmtId="185" fontId="6" fillId="0" borderId="26" xfId="18" applyNumberFormat="1" applyFont="1" applyFill="1" applyBorder="1" applyAlignment="1">
      <alignment horizontal="center" vertical="center"/>
      <protection/>
    </xf>
    <xf numFmtId="185" fontId="7" fillId="0" borderId="26" xfId="18" applyNumberFormat="1" applyFont="1" applyFill="1" applyBorder="1" applyAlignment="1">
      <alignment horizontal="center" vertical="center"/>
      <protection/>
    </xf>
    <xf numFmtId="185" fontId="7" fillId="0" borderId="27" xfId="18" applyNumberFormat="1" applyFont="1" applyFill="1" applyBorder="1" applyAlignment="1">
      <alignment horizontal="center" vertical="center"/>
      <protection/>
    </xf>
    <xf numFmtId="185" fontId="7" fillId="0" borderId="16" xfId="18" applyNumberFormat="1" applyFont="1" applyFill="1" applyBorder="1" applyAlignment="1">
      <alignment horizontal="center" vertical="center"/>
      <protection/>
    </xf>
  </cellXfs>
  <cellStyles count="12">
    <cellStyle name="Normal" xfId="0"/>
    <cellStyle name="一般_26e" xfId="15"/>
    <cellStyle name="一般_283" xfId="16"/>
    <cellStyle name="一般_結構90" xfId="17"/>
    <cellStyle name="一般_量值90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786;&#26989;&#32113;&#35336;&#24180;&#22577;\93&#24180;\&#32080;&#26524;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>
        <row r="13">
          <cell r="I13">
            <v>421028251.9</v>
          </cell>
          <cell r="M13">
            <v>379854288.696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.25" style="6" customWidth="1"/>
    <col min="2" max="2" width="1.4921875" style="6" customWidth="1"/>
    <col min="3" max="3" width="1.625" style="6" customWidth="1"/>
    <col min="4" max="4" width="11.625" style="6" customWidth="1"/>
    <col min="5" max="5" width="1.12109375" style="6" customWidth="1"/>
    <col min="6" max="6" width="5.125" style="6" customWidth="1"/>
    <col min="7" max="7" width="6.75390625" style="6" customWidth="1"/>
    <col min="8" max="8" width="6.125" style="6" customWidth="1"/>
    <col min="9" max="9" width="9.00390625" style="6" customWidth="1"/>
    <col min="10" max="10" width="6.125" style="6" customWidth="1"/>
    <col min="11" max="11" width="6.75390625" style="6" customWidth="1"/>
    <col min="12" max="12" width="6.625" style="6" customWidth="1"/>
    <col min="13" max="13" width="8.875" style="6" customWidth="1"/>
    <col min="14" max="14" width="6.125" style="6" customWidth="1"/>
    <col min="15" max="15" width="13.625" style="6" customWidth="1"/>
    <col min="16" max="16" width="6.75390625" style="6" customWidth="1"/>
    <col min="17" max="17" width="6.625" style="6" customWidth="1"/>
    <col min="18" max="18" width="9.00390625" style="6" customWidth="1"/>
    <col min="19" max="19" width="6.125" style="6" customWidth="1"/>
    <col min="20" max="20" width="7.625" style="7" customWidth="1"/>
    <col min="21" max="21" width="7.125" style="8" customWidth="1"/>
    <col min="22" max="22" width="8.25390625" style="7" customWidth="1"/>
    <col min="23" max="23" width="6.125" style="6" customWidth="1"/>
    <col min="24" max="24" width="5.625" style="6" customWidth="1"/>
    <col min="25" max="25" width="16.00390625" style="6" customWidth="1"/>
    <col min="26" max="16384" width="9.00390625" style="6" customWidth="1"/>
  </cols>
  <sheetData>
    <row r="1" spans="1:25" s="197" customFormat="1" ht="10.5" customHeight="1">
      <c r="A1" s="224" t="s">
        <v>392</v>
      </c>
      <c r="N1" s="223"/>
      <c r="U1" s="198"/>
      <c r="V1" s="199"/>
      <c r="W1" s="199"/>
      <c r="Y1" s="223" t="s">
        <v>393</v>
      </c>
    </row>
    <row r="2" spans="1:25" ht="27" customHeight="1">
      <c r="A2" s="239" t="s">
        <v>317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P2" s="239" t="s">
        <v>318</v>
      </c>
      <c r="Q2" s="239"/>
      <c r="R2" s="239"/>
      <c r="S2" s="239"/>
      <c r="T2" s="239"/>
      <c r="U2" s="239"/>
      <c r="V2" s="239"/>
      <c r="W2" s="239"/>
      <c r="X2" s="239"/>
      <c r="Y2" s="239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1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6"/>
      <c r="U4" s="17"/>
      <c r="V4" s="16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265</v>
      </c>
      <c r="G5" s="236" t="s">
        <v>407</v>
      </c>
      <c r="H5" s="237"/>
      <c r="I5" s="237"/>
      <c r="J5" s="238"/>
      <c r="K5" s="236" t="s">
        <v>404</v>
      </c>
      <c r="L5" s="237"/>
      <c r="M5" s="237"/>
      <c r="N5" s="238"/>
      <c r="O5" s="22"/>
      <c r="P5" s="236" t="s">
        <v>414</v>
      </c>
      <c r="Q5" s="237"/>
      <c r="R5" s="237"/>
      <c r="S5" s="238"/>
      <c r="T5" s="236" t="s">
        <v>405</v>
      </c>
      <c r="U5" s="237"/>
      <c r="V5" s="237"/>
      <c r="W5" s="238"/>
      <c r="X5" s="23" t="s">
        <v>212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19"/>
      <c r="L6" s="19"/>
      <c r="M6" s="19"/>
      <c r="N6" s="29"/>
      <c r="O6" s="30"/>
      <c r="P6" s="31"/>
      <c r="Q6" s="32"/>
      <c r="R6" s="31"/>
      <c r="S6" s="29"/>
      <c r="T6" s="31"/>
      <c r="U6" s="32"/>
      <c r="V6" s="31"/>
      <c r="W6" s="29"/>
      <c r="X6" s="19"/>
      <c r="Y6" s="24"/>
    </row>
    <row r="7" spans="1:25" s="25" customFormat="1" ht="14.25" customHeight="1">
      <c r="A7" s="233" t="s">
        <v>40</v>
      </c>
      <c r="B7" s="234"/>
      <c r="C7" s="234"/>
      <c r="D7" s="234"/>
      <c r="E7" s="235"/>
      <c r="F7" s="27"/>
      <c r="G7" s="21" t="s">
        <v>266</v>
      </c>
      <c r="H7" s="21" t="s">
        <v>267</v>
      </c>
      <c r="I7" s="34" t="s">
        <v>157</v>
      </c>
      <c r="J7" s="21" t="s">
        <v>211</v>
      </c>
      <c r="K7" s="35" t="s">
        <v>266</v>
      </c>
      <c r="L7" s="35" t="s">
        <v>267</v>
      </c>
      <c r="M7" s="36" t="s">
        <v>3</v>
      </c>
      <c r="N7" s="21" t="s">
        <v>211</v>
      </c>
      <c r="O7" s="203"/>
      <c r="P7" s="207" t="s">
        <v>289</v>
      </c>
      <c r="Q7" s="38" t="s">
        <v>290</v>
      </c>
      <c r="R7" s="36" t="s">
        <v>3</v>
      </c>
      <c r="S7" s="21" t="s">
        <v>291</v>
      </c>
      <c r="T7" s="37" t="s">
        <v>266</v>
      </c>
      <c r="U7" s="38" t="s">
        <v>267</v>
      </c>
      <c r="V7" s="36" t="s">
        <v>3</v>
      </c>
      <c r="W7" s="21" t="s">
        <v>211</v>
      </c>
      <c r="X7" s="39" t="s">
        <v>213</v>
      </c>
      <c r="Y7" s="40" t="s">
        <v>4</v>
      </c>
    </row>
    <row r="8" spans="1:25" s="25" customFormat="1" ht="11.25">
      <c r="A8" s="19"/>
      <c r="B8" s="19"/>
      <c r="C8" s="19"/>
      <c r="D8" s="19"/>
      <c r="E8" s="26"/>
      <c r="F8" s="240" t="s">
        <v>269</v>
      </c>
      <c r="G8" s="41" t="s">
        <v>213</v>
      </c>
      <c r="H8" s="42"/>
      <c r="I8" s="42"/>
      <c r="J8" s="41" t="s">
        <v>214</v>
      </c>
      <c r="K8" s="41" t="s">
        <v>213</v>
      </c>
      <c r="L8" s="42"/>
      <c r="M8" s="42"/>
      <c r="N8" s="41" t="s">
        <v>214</v>
      </c>
      <c r="O8" s="44"/>
      <c r="P8" s="105" t="s">
        <v>213</v>
      </c>
      <c r="Q8" s="46"/>
      <c r="R8" s="47"/>
      <c r="S8" s="41" t="s">
        <v>214</v>
      </c>
      <c r="T8" s="45" t="s">
        <v>213</v>
      </c>
      <c r="U8" s="46"/>
      <c r="V8" s="47"/>
      <c r="W8" s="41" t="s">
        <v>214</v>
      </c>
      <c r="X8" s="48" t="s">
        <v>215</v>
      </c>
      <c r="Y8" s="19"/>
    </row>
    <row r="9" spans="1:25" s="25" customFormat="1" ht="9" customHeight="1">
      <c r="A9" s="19"/>
      <c r="B9" s="19"/>
      <c r="C9" s="19"/>
      <c r="D9" s="19"/>
      <c r="E9" s="26"/>
      <c r="F9" s="241"/>
      <c r="G9" s="43" t="s">
        <v>215</v>
      </c>
      <c r="H9" s="43" t="s">
        <v>218</v>
      </c>
      <c r="I9" s="43" t="s">
        <v>219</v>
      </c>
      <c r="J9" s="43" t="s">
        <v>220</v>
      </c>
      <c r="K9" s="43" t="s">
        <v>215</v>
      </c>
      <c r="L9" s="43" t="s">
        <v>218</v>
      </c>
      <c r="M9" s="43" t="s">
        <v>219</v>
      </c>
      <c r="N9" s="43" t="s">
        <v>220</v>
      </c>
      <c r="O9" s="49"/>
      <c r="P9" s="50" t="s">
        <v>215</v>
      </c>
      <c r="Q9" s="51" t="s">
        <v>218</v>
      </c>
      <c r="R9" s="50" t="s">
        <v>219</v>
      </c>
      <c r="S9" s="43" t="s">
        <v>220</v>
      </c>
      <c r="T9" s="50" t="s">
        <v>215</v>
      </c>
      <c r="U9" s="51" t="s">
        <v>218</v>
      </c>
      <c r="V9" s="50" t="s">
        <v>219</v>
      </c>
      <c r="W9" s="43" t="s">
        <v>220</v>
      </c>
      <c r="X9" s="52"/>
      <c r="Y9" s="19"/>
    </row>
    <row r="10" spans="1:25" s="60" customFormat="1" ht="3.75" customHeight="1">
      <c r="A10" s="53"/>
      <c r="B10" s="53"/>
      <c r="C10" s="53"/>
      <c r="D10" s="53"/>
      <c r="E10" s="54"/>
      <c r="F10" s="55"/>
      <c r="G10" s="55"/>
      <c r="H10" s="55"/>
      <c r="I10" s="55"/>
      <c r="J10" s="56"/>
      <c r="K10" s="55"/>
      <c r="L10" s="55"/>
      <c r="M10" s="55"/>
      <c r="N10" s="56"/>
      <c r="O10" s="44"/>
      <c r="P10" s="57"/>
      <c r="Q10" s="58"/>
      <c r="R10" s="57"/>
      <c r="S10" s="56"/>
      <c r="T10" s="57"/>
      <c r="U10" s="58"/>
      <c r="V10" s="57"/>
      <c r="W10" s="56"/>
      <c r="X10" s="54"/>
      <c r="Y10" s="53"/>
    </row>
    <row r="11" spans="4:25" s="61" customFormat="1" ht="9.75" customHeight="1">
      <c r="D11" s="62"/>
      <c r="E11" s="63"/>
      <c r="H11" s="64" t="s">
        <v>270</v>
      </c>
      <c r="I11" s="65" t="s">
        <v>210</v>
      </c>
      <c r="J11" s="64" t="s">
        <v>221</v>
      </c>
      <c r="L11" s="64" t="s">
        <v>270</v>
      </c>
      <c r="M11" s="65" t="s">
        <v>210</v>
      </c>
      <c r="N11" s="64" t="s">
        <v>221</v>
      </c>
      <c r="O11" s="64"/>
      <c r="P11" s="66"/>
      <c r="Q11" s="116" t="s">
        <v>415</v>
      </c>
      <c r="R11" s="68" t="s">
        <v>210</v>
      </c>
      <c r="S11" s="64" t="s">
        <v>221</v>
      </c>
      <c r="T11" s="66"/>
      <c r="U11" s="116" t="s">
        <v>415</v>
      </c>
      <c r="V11" s="68" t="s">
        <v>210</v>
      </c>
      <c r="W11" s="64" t="s">
        <v>221</v>
      </c>
      <c r="X11" s="64"/>
      <c r="Y11" s="69"/>
    </row>
    <row r="12" spans="4:25" s="61" customFormat="1" ht="8.25" customHeight="1">
      <c r="D12" s="62"/>
      <c r="E12" s="63"/>
      <c r="H12" s="64" t="s">
        <v>222</v>
      </c>
      <c r="I12" s="64" t="s">
        <v>223</v>
      </c>
      <c r="J12" s="64"/>
      <c r="L12" s="64" t="s">
        <v>222</v>
      </c>
      <c r="M12" s="64" t="s">
        <v>223</v>
      </c>
      <c r="N12" s="64"/>
      <c r="O12" s="64"/>
      <c r="P12" s="66"/>
      <c r="Q12" s="67" t="s">
        <v>222</v>
      </c>
      <c r="R12" s="66" t="s">
        <v>223</v>
      </c>
      <c r="S12" s="64"/>
      <c r="T12" s="66"/>
      <c r="U12" s="67" t="s">
        <v>222</v>
      </c>
      <c r="V12" s="66" t="s">
        <v>223</v>
      </c>
      <c r="W12" s="64"/>
      <c r="X12" s="64"/>
      <c r="Y12" s="69"/>
    </row>
    <row r="13" spans="2:25" s="25" customFormat="1" ht="16.5" customHeight="1">
      <c r="B13" s="229" t="s">
        <v>158</v>
      </c>
      <c r="C13" s="230"/>
      <c r="D13" s="230"/>
      <c r="E13" s="70"/>
      <c r="F13" s="71"/>
      <c r="G13" s="72"/>
      <c r="H13" s="72"/>
      <c r="I13" s="204">
        <v>350477906.408528</v>
      </c>
      <c r="J13" s="72">
        <v>100</v>
      </c>
      <c r="K13" s="204"/>
      <c r="L13" s="204"/>
      <c r="M13" s="204">
        <v>357884755.0174927</v>
      </c>
      <c r="N13" s="72">
        <f>M13/M$13*100</f>
        <v>100</v>
      </c>
      <c r="O13" s="72"/>
      <c r="P13" s="204"/>
      <c r="Q13" s="204"/>
      <c r="R13" s="204">
        <f>R15+'18'!R19+'20'!W13+'20'!W33</f>
        <v>386444325.7474844</v>
      </c>
      <c r="S13" s="72">
        <f>R13/R$13*100</f>
        <v>100</v>
      </c>
      <c r="T13" s="204"/>
      <c r="U13" s="204"/>
      <c r="V13" s="204">
        <f>V15+'18'!V19+'20'!Z13+'20'!Z33</f>
        <v>382444469.7155318</v>
      </c>
      <c r="W13" s="72">
        <f>V13/V$13*100</f>
        <v>100</v>
      </c>
      <c r="X13" s="71"/>
      <c r="Y13" s="73" t="s">
        <v>159</v>
      </c>
    </row>
    <row r="14" spans="4:25" s="25" customFormat="1" ht="17.25" customHeight="1">
      <c r="D14" s="76"/>
      <c r="E14" s="77"/>
      <c r="F14" s="75"/>
      <c r="G14" s="79"/>
      <c r="H14" s="79"/>
      <c r="I14" s="78"/>
      <c r="J14" s="79"/>
      <c r="K14" s="205"/>
      <c r="L14" s="205"/>
      <c r="M14" s="205"/>
      <c r="N14" s="79"/>
      <c r="O14" s="79"/>
      <c r="P14" s="205"/>
      <c r="Q14" s="205"/>
      <c r="R14" s="205"/>
      <c r="S14" s="79"/>
      <c r="T14" s="205"/>
      <c r="U14" s="205"/>
      <c r="V14" s="205"/>
      <c r="W14" s="79"/>
      <c r="X14" s="75"/>
      <c r="Y14" s="80"/>
    </row>
    <row r="15" spans="2:25" s="25" customFormat="1" ht="16.5" customHeight="1">
      <c r="B15" s="81" t="s">
        <v>224</v>
      </c>
      <c r="C15" s="231" t="s">
        <v>160</v>
      </c>
      <c r="D15" s="232"/>
      <c r="E15" s="77"/>
      <c r="F15" s="75"/>
      <c r="G15" s="79"/>
      <c r="H15" s="79"/>
      <c r="I15" s="78">
        <v>151853269.30552796</v>
      </c>
      <c r="J15" s="79">
        <v>43.327486991012506</v>
      </c>
      <c r="K15" s="205"/>
      <c r="L15" s="205"/>
      <c r="M15" s="205">
        <v>147274669.7874927</v>
      </c>
      <c r="N15" s="79">
        <f>M15/M$13*100</f>
        <v>41.151423111133695</v>
      </c>
      <c r="O15" s="79"/>
      <c r="P15" s="205"/>
      <c r="Q15" s="205"/>
      <c r="R15" s="205">
        <v>162300578</v>
      </c>
      <c r="S15" s="79">
        <f>R15/R$13*100</f>
        <v>41.998437339212636</v>
      </c>
      <c r="T15" s="205"/>
      <c r="U15" s="205"/>
      <c r="V15" s="205">
        <f>V17+V19+V29+V37+'14'!V17+'14'!V21+'16'!V28-1</f>
        <v>162630935</v>
      </c>
      <c r="W15" s="79">
        <f>V15/V$13*100</f>
        <v>42.52406502856936</v>
      </c>
      <c r="X15" s="75"/>
      <c r="Y15" s="80" t="s">
        <v>161</v>
      </c>
    </row>
    <row r="16" spans="4:25" s="25" customFormat="1" ht="17.25" customHeight="1">
      <c r="D16" s="76"/>
      <c r="E16" s="77"/>
      <c r="F16" s="75"/>
      <c r="G16" s="79"/>
      <c r="H16" s="79"/>
      <c r="I16" s="79"/>
      <c r="J16" s="79"/>
      <c r="K16" s="205"/>
      <c r="L16" s="205"/>
      <c r="M16" s="205"/>
      <c r="N16" s="79"/>
      <c r="O16" s="79"/>
      <c r="P16" s="205"/>
      <c r="Q16" s="205"/>
      <c r="R16" s="205"/>
      <c r="S16" s="79"/>
      <c r="T16" s="205"/>
      <c r="U16" s="205"/>
      <c r="V16" s="205"/>
      <c r="W16" s="79"/>
      <c r="X16" s="75"/>
      <c r="Y16" s="80"/>
    </row>
    <row r="17" spans="3:25" s="25" customFormat="1" ht="16.5" customHeight="1">
      <c r="C17" s="81">
        <v>1</v>
      </c>
      <c r="D17" s="82" t="s">
        <v>301</v>
      </c>
      <c r="E17" s="77"/>
      <c r="F17" s="83" t="s">
        <v>271</v>
      </c>
      <c r="G17" s="78">
        <v>1803187</v>
      </c>
      <c r="H17" s="78">
        <f>I17/G17*1000</f>
        <v>17756.50501029566</v>
      </c>
      <c r="I17" s="78">
        <v>32018299</v>
      </c>
      <c r="J17" s="79">
        <v>9.135611236697606</v>
      </c>
      <c r="K17" s="205">
        <v>1648275</v>
      </c>
      <c r="L17" s="78">
        <f>M17/K17*1000</f>
        <v>17194.66108507379</v>
      </c>
      <c r="M17" s="205">
        <v>28341530</v>
      </c>
      <c r="N17" s="79">
        <f>M17/M$13*100</f>
        <v>7.919177780739703</v>
      </c>
      <c r="O17" s="79"/>
      <c r="P17" s="205">
        <v>1433611.146</v>
      </c>
      <c r="Q17" s="78">
        <v>19189.736405690586</v>
      </c>
      <c r="R17" s="205">
        <v>27510620</v>
      </c>
      <c r="S17" s="79">
        <f>R17/R$13*100</f>
        <v>7.118909029596248</v>
      </c>
      <c r="T17" s="205">
        <v>1467138.106</v>
      </c>
      <c r="U17" s="205">
        <f>V17/T17*1000</f>
        <v>19179.981683333088</v>
      </c>
      <c r="V17" s="205">
        <v>28139682</v>
      </c>
      <c r="W17" s="79">
        <f>V17/V$13*100</f>
        <v>7.357847799689909</v>
      </c>
      <c r="X17" s="84" t="s">
        <v>225</v>
      </c>
      <c r="Y17" s="119" t="s">
        <v>413</v>
      </c>
    </row>
    <row r="18" spans="4:25" s="25" customFormat="1" ht="17.25" customHeight="1">
      <c r="D18" s="76"/>
      <c r="E18" s="77"/>
      <c r="F18" s="81"/>
      <c r="G18" s="79"/>
      <c r="H18" s="79"/>
      <c r="I18" s="79"/>
      <c r="J18" s="79"/>
      <c r="K18" s="205"/>
      <c r="L18" s="205"/>
      <c r="M18" s="205"/>
      <c r="N18" s="79"/>
      <c r="O18" s="79"/>
      <c r="P18" s="205"/>
      <c r="Q18" s="205"/>
      <c r="R18" s="205"/>
      <c r="S18" s="79"/>
      <c r="T18" s="205"/>
      <c r="U18" s="205"/>
      <c r="V18" s="205"/>
      <c r="W18" s="79"/>
      <c r="X18" s="84"/>
      <c r="Y18" s="119"/>
    </row>
    <row r="19" spans="2:25" s="25" customFormat="1" ht="16.5" customHeight="1">
      <c r="B19" s="81"/>
      <c r="C19" s="81">
        <v>2</v>
      </c>
      <c r="D19" s="82" t="s">
        <v>162</v>
      </c>
      <c r="E19" s="77"/>
      <c r="F19" s="75"/>
      <c r="G19" s="79"/>
      <c r="H19" s="79"/>
      <c r="I19" s="78">
        <v>8081184.302744999</v>
      </c>
      <c r="J19" s="79">
        <v>2.3057614060628744</v>
      </c>
      <c r="K19" s="205"/>
      <c r="L19" s="205"/>
      <c r="M19" s="205">
        <v>7530269.912690001</v>
      </c>
      <c r="N19" s="79">
        <f aca="true" t="shared" si="0" ref="N19:N27">M19/M$13*100</f>
        <v>2.1041046893215487</v>
      </c>
      <c r="O19" s="79"/>
      <c r="P19" s="205"/>
      <c r="Q19" s="205"/>
      <c r="R19" s="205">
        <v>7778155</v>
      </c>
      <c r="S19" s="79">
        <f aca="true" t="shared" si="1" ref="S19:S27">R19/R$13*100</f>
        <v>2.012749180610949</v>
      </c>
      <c r="T19" s="205"/>
      <c r="U19" s="205"/>
      <c r="V19" s="205">
        <v>7458138</v>
      </c>
      <c r="W19" s="79">
        <f aca="true" t="shared" si="2" ref="W19:W27">V19/V$13*100</f>
        <v>1.9501231134411434</v>
      </c>
      <c r="X19" s="84"/>
      <c r="Y19" s="119" t="s">
        <v>163</v>
      </c>
    </row>
    <row r="20" spans="4:25" s="25" customFormat="1" ht="16.5" customHeight="1">
      <c r="D20" s="82" t="s">
        <v>164</v>
      </c>
      <c r="E20" s="77"/>
      <c r="F20" s="83" t="s">
        <v>271</v>
      </c>
      <c r="G20" s="78">
        <v>60229.515</v>
      </c>
      <c r="H20" s="78">
        <v>14539</v>
      </c>
      <c r="I20" s="78">
        <v>875676.9185850001</v>
      </c>
      <c r="J20" s="79">
        <v>0.24985224534076161</v>
      </c>
      <c r="K20" s="205">
        <v>53133.71</v>
      </c>
      <c r="L20" s="205">
        <v>14539</v>
      </c>
      <c r="M20" s="205">
        <v>772511.00969</v>
      </c>
      <c r="N20" s="79">
        <f t="shared" si="0"/>
        <v>0.21585468474404315</v>
      </c>
      <c r="O20" s="79"/>
      <c r="P20" s="205">
        <v>45631</v>
      </c>
      <c r="Q20" s="205">
        <v>15000</v>
      </c>
      <c r="R20" s="205">
        <v>684460</v>
      </c>
      <c r="S20" s="79">
        <f t="shared" si="1"/>
        <v>0.17711736320000956</v>
      </c>
      <c r="T20" s="205">
        <v>41820</v>
      </c>
      <c r="U20" s="205">
        <v>15000</v>
      </c>
      <c r="V20" s="205">
        <v>627307</v>
      </c>
      <c r="W20" s="79">
        <f t="shared" si="2"/>
        <v>0.16402564285126173</v>
      </c>
      <c r="X20" s="84" t="s">
        <v>225</v>
      </c>
      <c r="Y20" s="85" t="s">
        <v>165</v>
      </c>
    </row>
    <row r="21" spans="4:25" s="25" customFormat="1" ht="16.5" customHeight="1">
      <c r="D21" s="82" t="s">
        <v>166</v>
      </c>
      <c r="E21" s="77"/>
      <c r="F21" s="83" t="s">
        <v>271</v>
      </c>
      <c r="G21" s="78">
        <v>128685.296</v>
      </c>
      <c r="H21" s="78">
        <v>11000</v>
      </c>
      <c r="I21" s="78">
        <v>1415538.256</v>
      </c>
      <c r="J21" s="79">
        <v>0.40388801408497477</v>
      </c>
      <c r="K21" s="205">
        <v>114775.337</v>
      </c>
      <c r="L21" s="205">
        <v>10600</v>
      </c>
      <c r="M21" s="205">
        <v>1216618.5722</v>
      </c>
      <c r="N21" s="79">
        <f t="shared" si="0"/>
        <v>0.33994702348819916</v>
      </c>
      <c r="O21" s="79"/>
      <c r="P21" s="205">
        <v>98666</v>
      </c>
      <c r="Q21" s="205">
        <v>11500</v>
      </c>
      <c r="R21" s="205">
        <v>1134660</v>
      </c>
      <c r="S21" s="79">
        <f t="shared" si="1"/>
        <v>0.29361538633159406</v>
      </c>
      <c r="T21" s="205">
        <v>91653</v>
      </c>
      <c r="U21" s="205">
        <v>13110</v>
      </c>
      <c r="V21" s="205">
        <v>1201570</v>
      </c>
      <c r="W21" s="79">
        <f t="shared" si="2"/>
        <v>0.314181559716041</v>
      </c>
      <c r="X21" s="84" t="s">
        <v>225</v>
      </c>
      <c r="Y21" s="85" t="s">
        <v>167</v>
      </c>
    </row>
    <row r="22" spans="4:25" s="25" customFormat="1" ht="16.5" customHeight="1">
      <c r="D22" s="82" t="s">
        <v>168</v>
      </c>
      <c r="E22" s="77"/>
      <c r="F22" s="83" t="s">
        <v>271</v>
      </c>
      <c r="G22" s="78">
        <v>191447.969</v>
      </c>
      <c r="H22" s="78">
        <v>9140</v>
      </c>
      <c r="I22" s="78">
        <v>1749834.4366600001</v>
      </c>
      <c r="J22" s="79">
        <v>0.49927096820201233</v>
      </c>
      <c r="K22" s="205">
        <v>199800.162</v>
      </c>
      <c r="L22" s="205">
        <v>8100</v>
      </c>
      <c r="M22" s="205">
        <v>1618381.3122</v>
      </c>
      <c r="N22" s="79">
        <f t="shared" si="0"/>
        <v>0.4522073906503496</v>
      </c>
      <c r="O22" s="79"/>
      <c r="P22" s="205">
        <v>175421</v>
      </c>
      <c r="Q22" s="205">
        <v>13500</v>
      </c>
      <c r="R22" s="205">
        <v>2368183</v>
      </c>
      <c r="S22" s="79">
        <f t="shared" si="1"/>
        <v>0.6128135004749559</v>
      </c>
      <c r="T22" s="205">
        <v>213991</v>
      </c>
      <c r="U22" s="205">
        <v>12150</v>
      </c>
      <c r="V22" s="205">
        <v>2599989</v>
      </c>
      <c r="W22" s="79">
        <f t="shared" si="2"/>
        <v>0.679834382736378</v>
      </c>
      <c r="X22" s="84" t="s">
        <v>225</v>
      </c>
      <c r="Y22" s="119" t="s">
        <v>169</v>
      </c>
    </row>
    <row r="23" spans="4:25" s="25" customFormat="1" ht="16.5" customHeight="1">
      <c r="D23" s="82" t="s">
        <v>170</v>
      </c>
      <c r="E23" s="77"/>
      <c r="F23" s="83" t="s">
        <v>271</v>
      </c>
      <c r="G23" s="78">
        <v>77454.536</v>
      </c>
      <c r="H23" s="78">
        <v>43000</v>
      </c>
      <c r="I23" s="78">
        <v>3330545.0479999995</v>
      </c>
      <c r="J23" s="79">
        <v>0.9502867333719497</v>
      </c>
      <c r="K23" s="205">
        <v>73461.811</v>
      </c>
      <c r="L23" s="205">
        <v>44600</v>
      </c>
      <c r="M23" s="205">
        <v>3276396.7706</v>
      </c>
      <c r="N23" s="79">
        <f t="shared" si="0"/>
        <v>0.9154893369067526</v>
      </c>
      <c r="O23" s="79"/>
      <c r="P23" s="205">
        <v>68302</v>
      </c>
      <c r="Q23" s="205">
        <v>43500</v>
      </c>
      <c r="R23" s="205">
        <v>2971116</v>
      </c>
      <c r="S23" s="79">
        <f t="shared" si="1"/>
        <v>0.7688341636930713</v>
      </c>
      <c r="T23" s="205">
        <v>53948</v>
      </c>
      <c r="U23" s="205">
        <v>45940</v>
      </c>
      <c r="V23" s="205">
        <v>2478388</v>
      </c>
      <c r="W23" s="79">
        <f t="shared" si="2"/>
        <v>0.6480386556101763</v>
      </c>
      <c r="X23" s="84" t="s">
        <v>225</v>
      </c>
      <c r="Y23" s="119" t="s">
        <v>171</v>
      </c>
    </row>
    <row r="24" spans="4:25" s="25" customFormat="1" ht="16.5" customHeight="1">
      <c r="D24" s="82" t="s">
        <v>172</v>
      </c>
      <c r="E24" s="77"/>
      <c r="F24" s="83" t="s">
        <v>271</v>
      </c>
      <c r="G24" s="78">
        <v>17918.365</v>
      </c>
      <c r="H24" s="78">
        <v>14000</v>
      </c>
      <c r="I24" s="78">
        <v>250857.11</v>
      </c>
      <c r="J24" s="79">
        <v>0.07157572714657601</v>
      </c>
      <c r="K24" s="205">
        <v>17542.087</v>
      </c>
      <c r="L24" s="205">
        <v>14000</v>
      </c>
      <c r="M24" s="205">
        <v>245589.218</v>
      </c>
      <c r="N24" s="79">
        <f t="shared" si="0"/>
        <v>0.06862243070063045</v>
      </c>
      <c r="O24" s="79"/>
      <c r="P24" s="205">
        <v>12826</v>
      </c>
      <c r="Q24" s="205">
        <v>14000</v>
      </c>
      <c r="R24" s="205">
        <v>179570</v>
      </c>
      <c r="S24" s="79">
        <f t="shared" si="1"/>
        <v>0.04646723681416842</v>
      </c>
      <c r="T24" s="205">
        <v>8325</v>
      </c>
      <c r="U24" s="205">
        <v>14000</v>
      </c>
      <c r="V24" s="205">
        <v>116553</v>
      </c>
      <c r="W24" s="79">
        <f t="shared" si="2"/>
        <v>0.03047579694032285</v>
      </c>
      <c r="X24" s="84" t="s">
        <v>225</v>
      </c>
      <c r="Y24" s="119" t="s">
        <v>173</v>
      </c>
    </row>
    <row r="25" spans="4:25" s="25" customFormat="1" ht="16.5" customHeight="1">
      <c r="D25" s="82" t="s">
        <v>174</v>
      </c>
      <c r="E25" s="77"/>
      <c r="F25" s="83" t="s">
        <v>271</v>
      </c>
      <c r="G25" s="78">
        <v>7269.819</v>
      </c>
      <c r="H25" s="78">
        <v>54000</v>
      </c>
      <c r="I25" s="78">
        <v>392570.226</v>
      </c>
      <c r="J25" s="79">
        <v>0.11200997803907442</v>
      </c>
      <c r="K25" s="205">
        <v>7388.935</v>
      </c>
      <c r="L25" s="205">
        <v>44600</v>
      </c>
      <c r="M25" s="205">
        <v>329546.501</v>
      </c>
      <c r="N25" s="79">
        <f t="shared" si="0"/>
        <v>0.09208173759284392</v>
      </c>
      <c r="O25" s="79"/>
      <c r="P25" s="205">
        <v>6458</v>
      </c>
      <c r="Q25" s="205">
        <v>58000</v>
      </c>
      <c r="R25" s="205">
        <v>374576</v>
      </c>
      <c r="S25" s="79">
        <f t="shared" si="1"/>
        <v>0.09692883943255529</v>
      </c>
      <c r="T25" s="205">
        <v>4850</v>
      </c>
      <c r="U25" s="205">
        <v>76630</v>
      </c>
      <c r="V25" s="205">
        <v>371663</v>
      </c>
      <c r="W25" s="79">
        <f t="shared" si="2"/>
        <v>0.09718090583881334</v>
      </c>
      <c r="X25" s="84" t="s">
        <v>225</v>
      </c>
      <c r="Y25" s="119" t="s">
        <v>175</v>
      </c>
    </row>
    <row r="26" spans="4:25" s="25" customFormat="1" ht="16.5" customHeight="1">
      <c r="D26" s="82" t="s">
        <v>176</v>
      </c>
      <c r="E26" s="77"/>
      <c r="F26" s="83" t="s">
        <v>271</v>
      </c>
      <c r="G26" s="78">
        <v>368.394</v>
      </c>
      <c r="H26" s="78">
        <v>25000</v>
      </c>
      <c r="I26" s="78">
        <v>9209.85</v>
      </c>
      <c r="J26" s="79">
        <v>0.0026277975962526756</v>
      </c>
      <c r="K26" s="205">
        <v>341.067</v>
      </c>
      <c r="L26" s="205">
        <v>25000</v>
      </c>
      <c r="M26" s="205">
        <v>8526.675</v>
      </c>
      <c r="N26" s="79">
        <f t="shared" si="0"/>
        <v>0.002382519758234248</v>
      </c>
      <c r="O26" s="79"/>
      <c r="P26" s="205">
        <v>280</v>
      </c>
      <c r="Q26" s="205">
        <v>25000</v>
      </c>
      <c r="R26" s="205">
        <v>7011</v>
      </c>
      <c r="S26" s="79">
        <f t="shared" si="1"/>
        <v>0.0018142328746680112</v>
      </c>
      <c r="T26" s="205">
        <v>213</v>
      </c>
      <c r="U26" s="205">
        <v>25000</v>
      </c>
      <c r="V26" s="205">
        <v>5328</v>
      </c>
      <c r="W26" s="79">
        <f t="shared" si="2"/>
        <v>0.0013931434291527473</v>
      </c>
      <c r="X26" s="84" t="s">
        <v>225</v>
      </c>
      <c r="Y26" s="119" t="s">
        <v>177</v>
      </c>
    </row>
    <row r="27" spans="4:25" s="25" customFormat="1" ht="16.5" customHeight="1">
      <c r="D27" s="82" t="s">
        <v>178</v>
      </c>
      <c r="E27" s="77"/>
      <c r="F27" s="83" t="s">
        <v>271</v>
      </c>
      <c r="G27" s="78">
        <v>2128.753</v>
      </c>
      <c r="H27" s="78">
        <v>26753.905925205974</v>
      </c>
      <c r="I27" s="78">
        <v>56952.4575</v>
      </c>
      <c r="J27" s="79">
        <v>0.016249942281273057</v>
      </c>
      <c r="K27" s="205">
        <v>2409.842</v>
      </c>
      <c r="L27" s="205">
        <v>26018.2426897697</v>
      </c>
      <c r="M27" s="205">
        <v>62699.854</v>
      </c>
      <c r="N27" s="79">
        <f t="shared" si="0"/>
        <v>0.01751956548049535</v>
      </c>
      <c r="O27" s="79"/>
      <c r="P27" s="205">
        <v>2031</v>
      </c>
      <c r="Q27" s="205">
        <v>28849</v>
      </c>
      <c r="R27" s="205">
        <v>58580</v>
      </c>
      <c r="S27" s="79">
        <f t="shared" si="1"/>
        <v>0.015158716559414078</v>
      </c>
      <c r="T27" s="205">
        <v>2012</v>
      </c>
      <c r="U27" s="205">
        <v>28494</v>
      </c>
      <c r="V27" s="205">
        <v>57340</v>
      </c>
      <c r="W27" s="79">
        <f t="shared" si="2"/>
        <v>0.014993026318997472</v>
      </c>
      <c r="X27" s="84" t="s">
        <v>225</v>
      </c>
      <c r="Y27" s="119" t="s">
        <v>179</v>
      </c>
    </row>
    <row r="28" spans="4:25" s="25" customFormat="1" ht="16.5" customHeight="1">
      <c r="D28" s="76"/>
      <c r="E28" s="77"/>
      <c r="F28" s="81"/>
      <c r="G28" s="79"/>
      <c r="H28" s="79"/>
      <c r="I28" s="79"/>
      <c r="J28" s="79"/>
      <c r="K28" s="205"/>
      <c r="L28" s="205"/>
      <c r="M28" s="205"/>
      <c r="N28" s="79"/>
      <c r="O28" s="79"/>
      <c r="P28" s="205"/>
      <c r="Q28" s="205"/>
      <c r="R28" s="205"/>
      <c r="S28" s="79"/>
      <c r="T28" s="205"/>
      <c r="U28" s="205"/>
      <c r="V28" s="205"/>
      <c r="W28" s="79"/>
      <c r="X28" s="84"/>
      <c r="Y28" s="119"/>
    </row>
    <row r="29" spans="3:25" s="25" customFormat="1" ht="16.5" customHeight="1">
      <c r="C29" s="81">
        <v>3</v>
      </c>
      <c r="D29" s="82" t="s">
        <v>180</v>
      </c>
      <c r="E29" s="77"/>
      <c r="F29" s="75"/>
      <c r="G29" s="79"/>
      <c r="H29" s="79"/>
      <c r="I29" s="78">
        <v>8813296.93118295</v>
      </c>
      <c r="J29" s="79">
        <v>2.5146512148214835</v>
      </c>
      <c r="K29" s="205"/>
      <c r="L29" s="205"/>
      <c r="M29" s="205">
        <v>7570335.00506</v>
      </c>
      <c r="N29" s="79">
        <f aca="true" t="shared" si="3" ref="N29:N35">M29/M$13*100</f>
        <v>2.1152996597158706</v>
      </c>
      <c r="O29" s="79"/>
      <c r="P29" s="205"/>
      <c r="Q29" s="205"/>
      <c r="R29" s="205">
        <v>7116479</v>
      </c>
      <c r="S29" s="79">
        <f aca="true" t="shared" si="4" ref="S29:S35">R29/R$13*100</f>
        <v>1.8415276214070082</v>
      </c>
      <c r="T29" s="205"/>
      <c r="U29" s="205"/>
      <c r="V29" s="205">
        <v>7420437</v>
      </c>
      <c r="W29" s="79">
        <f aca="true" t="shared" si="5" ref="W29:W35">V29/V$13*100</f>
        <v>1.940265211710196</v>
      </c>
      <c r="X29" s="84"/>
      <c r="Y29" s="119" t="s">
        <v>181</v>
      </c>
    </row>
    <row r="30" spans="4:25" s="25" customFormat="1" ht="16.5" customHeight="1">
      <c r="D30" s="82" t="s">
        <v>182</v>
      </c>
      <c r="E30" s="77"/>
      <c r="F30" s="83" t="s">
        <v>271</v>
      </c>
      <c r="G30" s="78">
        <v>1973050.861</v>
      </c>
      <c r="H30" s="78">
        <v>833.3</v>
      </c>
      <c r="I30" s="78">
        <v>1644143.2824712999</v>
      </c>
      <c r="J30" s="79">
        <v>0.46911467239673454</v>
      </c>
      <c r="K30" s="205">
        <v>1695679</v>
      </c>
      <c r="L30" s="205">
        <v>711.2000313738627</v>
      </c>
      <c r="M30" s="205">
        <v>1205966.958</v>
      </c>
      <c r="N30" s="79">
        <f t="shared" si="3"/>
        <v>0.33697075415829175</v>
      </c>
      <c r="O30" s="79"/>
      <c r="P30" s="205">
        <v>1129385</v>
      </c>
      <c r="Q30" s="205">
        <v>818</v>
      </c>
      <c r="R30" s="205">
        <v>923837</v>
      </c>
      <c r="S30" s="79">
        <f t="shared" si="4"/>
        <v>0.2390608267343705</v>
      </c>
      <c r="T30" s="205">
        <v>875458</v>
      </c>
      <c r="U30" s="205">
        <v>749</v>
      </c>
      <c r="V30" s="205">
        <v>655805</v>
      </c>
      <c r="W30" s="79">
        <f t="shared" si="5"/>
        <v>0.17147718216132085</v>
      </c>
      <c r="X30" s="84" t="s">
        <v>225</v>
      </c>
      <c r="Y30" s="119" t="s">
        <v>292</v>
      </c>
    </row>
    <row r="31" spans="4:25" s="25" customFormat="1" ht="16.5" customHeight="1">
      <c r="D31" s="82" t="s">
        <v>183</v>
      </c>
      <c r="E31" s="77"/>
      <c r="F31" s="83" t="s">
        <v>271</v>
      </c>
      <c r="G31" s="78">
        <v>122679.868</v>
      </c>
      <c r="H31" s="78">
        <v>8500</v>
      </c>
      <c r="I31" s="78">
        <v>1042778.878</v>
      </c>
      <c r="J31" s="79">
        <v>0.2975305601102583</v>
      </c>
      <c r="K31" s="205">
        <v>108623.191</v>
      </c>
      <c r="L31" s="205">
        <v>7060</v>
      </c>
      <c r="M31" s="205">
        <v>766879.72846</v>
      </c>
      <c r="N31" s="79">
        <f t="shared" si="3"/>
        <v>0.21428119463275724</v>
      </c>
      <c r="O31" s="79"/>
      <c r="P31" s="205">
        <v>65661</v>
      </c>
      <c r="Q31" s="205">
        <v>8270</v>
      </c>
      <c r="R31" s="205">
        <v>543014</v>
      </c>
      <c r="S31" s="79">
        <f t="shared" si="4"/>
        <v>0.14051545431535808</v>
      </c>
      <c r="T31" s="205">
        <v>64754</v>
      </c>
      <c r="U31" s="205">
        <v>10420</v>
      </c>
      <c r="V31" s="205">
        <v>674735</v>
      </c>
      <c r="W31" s="79">
        <f t="shared" si="5"/>
        <v>0.1764269203583669</v>
      </c>
      <c r="X31" s="84" t="s">
        <v>225</v>
      </c>
      <c r="Y31" s="119" t="s">
        <v>184</v>
      </c>
    </row>
    <row r="32" spans="4:25" s="25" customFormat="1" ht="16.5" customHeight="1">
      <c r="D32" s="82" t="s">
        <v>185</v>
      </c>
      <c r="E32" s="77"/>
      <c r="F32" s="83" t="s">
        <v>271</v>
      </c>
      <c r="G32" s="78">
        <v>20345.293</v>
      </c>
      <c r="H32" s="78">
        <v>150000</v>
      </c>
      <c r="I32" s="78">
        <v>3051793.95</v>
      </c>
      <c r="J32" s="79">
        <v>0.8707521627462401</v>
      </c>
      <c r="K32" s="205">
        <v>20674.96</v>
      </c>
      <c r="L32" s="205">
        <v>145000</v>
      </c>
      <c r="M32" s="205">
        <v>2997869.2</v>
      </c>
      <c r="N32" s="79">
        <f t="shared" si="3"/>
        <v>0.8376632862870815</v>
      </c>
      <c r="O32" s="79"/>
      <c r="P32" s="205">
        <v>20192</v>
      </c>
      <c r="Q32" s="205">
        <v>150000</v>
      </c>
      <c r="R32" s="205">
        <v>3028748</v>
      </c>
      <c r="S32" s="79">
        <f t="shared" si="4"/>
        <v>0.7837475667786321</v>
      </c>
      <c r="T32" s="205">
        <v>18803</v>
      </c>
      <c r="U32" s="205">
        <v>200000</v>
      </c>
      <c r="V32" s="205">
        <v>3760540</v>
      </c>
      <c r="W32" s="79">
        <f t="shared" si="5"/>
        <v>0.9832904637886771</v>
      </c>
      <c r="X32" s="84" t="s">
        <v>225</v>
      </c>
      <c r="Y32" s="119" t="s">
        <v>186</v>
      </c>
    </row>
    <row r="33" spans="4:25" s="25" customFormat="1" ht="16.5" customHeight="1">
      <c r="D33" s="82" t="s">
        <v>187</v>
      </c>
      <c r="E33" s="77"/>
      <c r="F33" s="83" t="s">
        <v>271</v>
      </c>
      <c r="G33" s="78">
        <v>7577.7905</v>
      </c>
      <c r="H33" s="78">
        <v>194129.3</v>
      </c>
      <c r="I33" s="78">
        <v>1471071.1653116501</v>
      </c>
      <c r="J33" s="79">
        <v>0.4197329242194582</v>
      </c>
      <c r="K33" s="205">
        <v>5243.409</v>
      </c>
      <c r="L33" s="205">
        <v>166240.1</v>
      </c>
      <c r="M33" s="205">
        <v>871664.146</v>
      </c>
      <c r="N33" s="79">
        <f t="shared" si="3"/>
        <v>0.24356001024894025</v>
      </c>
      <c r="O33" s="79"/>
      <c r="P33" s="205">
        <v>5490</v>
      </c>
      <c r="Q33" s="205">
        <v>165980</v>
      </c>
      <c r="R33" s="205">
        <v>911272</v>
      </c>
      <c r="S33" s="79">
        <f t="shared" si="4"/>
        <v>0.23580938812786592</v>
      </c>
      <c r="T33" s="205">
        <v>2743</v>
      </c>
      <c r="U33" s="205">
        <v>165980</v>
      </c>
      <c r="V33" s="205">
        <v>455254</v>
      </c>
      <c r="W33" s="79">
        <f t="shared" si="5"/>
        <v>0.11903793519059776</v>
      </c>
      <c r="X33" s="84" t="s">
        <v>225</v>
      </c>
      <c r="Y33" s="119" t="s">
        <v>188</v>
      </c>
    </row>
    <row r="34" spans="4:25" s="25" customFormat="1" ht="16.5" customHeight="1">
      <c r="D34" s="82" t="s">
        <v>189</v>
      </c>
      <c r="E34" s="77"/>
      <c r="F34" s="83" t="s">
        <v>271</v>
      </c>
      <c r="G34" s="78">
        <v>531.132</v>
      </c>
      <c r="H34" s="78">
        <v>130000</v>
      </c>
      <c r="I34" s="78">
        <v>69047.16</v>
      </c>
      <c r="J34" s="79">
        <v>0.019700859522801553</v>
      </c>
      <c r="K34" s="205">
        <v>593.787</v>
      </c>
      <c r="L34" s="205">
        <v>136800</v>
      </c>
      <c r="M34" s="205">
        <v>81230.06160000002</v>
      </c>
      <c r="N34" s="79">
        <f t="shared" si="3"/>
        <v>0.022697267894529246</v>
      </c>
      <c r="O34" s="79"/>
      <c r="P34" s="205">
        <v>458</v>
      </c>
      <c r="Q34" s="205">
        <v>143400</v>
      </c>
      <c r="R34" s="205">
        <v>65641</v>
      </c>
      <c r="S34" s="79">
        <f t="shared" si="4"/>
        <v>0.016985887908441438</v>
      </c>
      <c r="T34" s="205">
        <v>451</v>
      </c>
      <c r="U34" s="205">
        <v>150430</v>
      </c>
      <c r="V34" s="205">
        <v>67901</v>
      </c>
      <c r="W34" s="79">
        <f t="shared" si="5"/>
        <v>0.01775447296976364</v>
      </c>
      <c r="X34" s="84" t="s">
        <v>225</v>
      </c>
      <c r="Y34" s="119" t="s">
        <v>190</v>
      </c>
    </row>
    <row r="35" spans="4:25" s="25" customFormat="1" ht="16.5" customHeight="1">
      <c r="D35" s="82" t="s">
        <v>178</v>
      </c>
      <c r="E35" s="77"/>
      <c r="F35" s="83" t="s">
        <v>271</v>
      </c>
      <c r="G35" s="78">
        <v>33249.357</v>
      </c>
      <c r="H35" s="78">
        <v>46150.14044933259</v>
      </c>
      <c r="I35" s="78">
        <v>1534462.4954</v>
      </c>
      <c r="J35" s="79">
        <v>0.4378200358259908</v>
      </c>
      <c r="K35" s="205">
        <v>57568.208</v>
      </c>
      <c r="L35" s="205">
        <v>28604.762388990814</v>
      </c>
      <c r="M35" s="205">
        <v>1646724.911</v>
      </c>
      <c r="N35" s="79">
        <f t="shared" si="3"/>
        <v>0.46012714649427056</v>
      </c>
      <c r="O35" s="79"/>
      <c r="P35" s="205">
        <v>51669</v>
      </c>
      <c r="Q35" s="205">
        <v>31818</v>
      </c>
      <c r="R35" s="205">
        <v>1643968</v>
      </c>
      <c r="S35" s="79">
        <f t="shared" si="4"/>
        <v>0.42540875631182734</v>
      </c>
      <c r="T35" s="205">
        <v>45598</v>
      </c>
      <c r="U35" s="205">
        <v>39612</v>
      </c>
      <c r="V35" s="205">
        <v>1806202</v>
      </c>
      <c r="W35" s="79">
        <f t="shared" si="5"/>
        <v>0.4722782372414696</v>
      </c>
      <c r="X35" s="84" t="s">
        <v>225</v>
      </c>
      <c r="Y35" s="119" t="s">
        <v>179</v>
      </c>
    </row>
    <row r="36" spans="4:25" s="25" customFormat="1" ht="16.5" customHeight="1">
      <c r="D36" s="135"/>
      <c r="E36" s="77"/>
      <c r="F36" s="81"/>
      <c r="G36" s="79"/>
      <c r="H36" s="79"/>
      <c r="I36" s="79"/>
      <c r="J36" s="79"/>
      <c r="K36" s="205"/>
      <c r="L36" s="205"/>
      <c r="M36" s="205"/>
      <c r="N36" s="79"/>
      <c r="O36" s="79"/>
      <c r="P36" s="205"/>
      <c r="Q36" s="205"/>
      <c r="R36" s="205"/>
      <c r="S36" s="79"/>
      <c r="T36" s="205"/>
      <c r="V36" s="205"/>
      <c r="W36" s="79"/>
      <c r="X36" s="84"/>
      <c r="Y36" s="119"/>
    </row>
    <row r="37" spans="3:25" s="25" customFormat="1" ht="16.5" customHeight="1">
      <c r="C37" s="81">
        <v>4</v>
      </c>
      <c r="D37" s="82" t="s">
        <v>191</v>
      </c>
      <c r="E37" s="86"/>
      <c r="F37" s="81"/>
      <c r="G37" s="87"/>
      <c r="H37" s="79"/>
      <c r="I37" s="87">
        <v>35323408.353999995</v>
      </c>
      <c r="J37" s="79">
        <v>10.078640538563914</v>
      </c>
      <c r="K37" s="205"/>
      <c r="L37" s="205"/>
      <c r="M37" s="206">
        <v>34643005.53450184</v>
      </c>
      <c r="N37" s="79">
        <f aca="true" t="shared" si="6" ref="N37:N44">M37/M$13*100</f>
        <v>9.679933288247653</v>
      </c>
      <c r="O37" s="79"/>
      <c r="P37" s="205"/>
      <c r="Q37" s="205"/>
      <c r="R37" s="206">
        <v>40728442</v>
      </c>
      <c r="S37" s="79">
        <f aca="true" t="shared" si="7" ref="S37:S44">R37/R$13*100</f>
        <v>10.539278050265208</v>
      </c>
      <c r="T37" s="205"/>
      <c r="U37" s="205"/>
      <c r="V37" s="206">
        <v>42625447</v>
      </c>
      <c r="W37" s="79">
        <f aca="true" t="shared" si="8" ref="W37:W44">V37/V$13*100</f>
        <v>11.145525788804182</v>
      </c>
      <c r="X37" s="81"/>
      <c r="Y37" s="119" t="s">
        <v>192</v>
      </c>
    </row>
    <row r="38" spans="4:25" s="25" customFormat="1" ht="16.5" customHeight="1">
      <c r="D38" s="82" t="s">
        <v>193</v>
      </c>
      <c r="E38" s="86"/>
      <c r="F38" s="83" t="s">
        <v>271</v>
      </c>
      <c r="G38" s="87">
        <v>141282.03</v>
      </c>
      <c r="H38" s="87">
        <v>8000</v>
      </c>
      <c r="I38" s="87">
        <v>1130256.24</v>
      </c>
      <c r="J38" s="79">
        <v>0.3224900113054596</v>
      </c>
      <c r="K38" s="205">
        <v>120703.636</v>
      </c>
      <c r="L38" s="205">
        <v>6670</v>
      </c>
      <c r="M38" s="205">
        <v>805093.25212</v>
      </c>
      <c r="N38" s="79">
        <f t="shared" si="6"/>
        <v>0.22495880051684475</v>
      </c>
      <c r="O38" s="79"/>
      <c r="P38" s="205">
        <v>125879</v>
      </c>
      <c r="Q38" s="205">
        <v>7050</v>
      </c>
      <c r="R38" s="205">
        <v>887448</v>
      </c>
      <c r="S38" s="79">
        <f t="shared" si="7"/>
        <v>0.229644463865123</v>
      </c>
      <c r="T38" s="205">
        <v>132390</v>
      </c>
      <c r="U38" s="205">
        <v>7400</v>
      </c>
      <c r="V38" s="205">
        <v>979684</v>
      </c>
      <c r="W38" s="79">
        <f t="shared" si="8"/>
        <v>0.2561637250837237</v>
      </c>
      <c r="X38" s="84" t="s">
        <v>225</v>
      </c>
      <c r="Y38" s="119" t="s">
        <v>194</v>
      </c>
    </row>
    <row r="39" spans="4:25" s="25" customFormat="1" ht="16.5" customHeight="1">
      <c r="D39" s="82" t="s">
        <v>195</v>
      </c>
      <c r="E39" s="86"/>
      <c r="F39" s="83" t="s">
        <v>271</v>
      </c>
      <c r="G39" s="87">
        <v>123460.344</v>
      </c>
      <c r="H39" s="87">
        <v>4600</v>
      </c>
      <c r="I39" s="87">
        <v>567917.5824</v>
      </c>
      <c r="J39" s="79">
        <v>0.16204090814729347</v>
      </c>
      <c r="K39" s="205">
        <v>93079.389</v>
      </c>
      <c r="L39" s="205">
        <v>6500</v>
      </c>
      <c r="M39" s="205">
        <v>605016.0285</v>
      </c>
      <c r="N39" s="79">
        <f t="shared" si="6"/>
        <v>0.1690533111616973</v>
      </c>
      <c r="O39" s="79"/>
      <c r="P39" s="205">
        <v>95350</v>
      </c>
      <c r="Q39" s="205">
        <v>7100</v>
      </c>
      <c r="R39" s="205">
        <v>676982</v>
      </c>
      <c r="S39" s="79">
        <f t="shared" si="7"/>
        <v>0.17518228497482524</v>
      </c>
      <c r="T39" s="205">
        <v>97934</v>
      </c>
      <c r="U39" s="205">
        <v>7500</v>
      </c>
      <c r="V39" s="205">
        <v>734506</v>
      </c>
      <c r="W39" s="79">
        <f t="shared" si="8"/>
        <v>0.19205559451450221</v>
      </c>
      <c r="X39" s="84" t="s">
        <v>225</v>
      </c>
      <c r="Y39" s="119" t="s">
        <v>196</v>
      </c>
    </row>
    <row r="40" spans="4:25" s="25" customFormat="1" ht="16.5" customHeight="1">
      <c r="D40" s="82" t="s">
        <v>197</v>
      </c>
      <c r="E40" s="86"/>
      <c r="F40" s="83" t="s">
        <v>271</v>
      </c>
      <c r="G40" s="87">
        <v>24807.404</v>
      </c>
      <c r="H40" s="87">
        <v>7500</v>
      </c>
      <c r="I40" s="87">
        <v>186055.53</v>
      </c>
      <c r="J40" s="79">
        <v>0.05308623642117055</v>
      </c>
      <c r="K40" s="205">
        <v>15247.668</v>
      </c>
      <c r="L40" s="205">
        <v>8000</v>
      </c>
      <c r="M40" s="205">
        <v>121981.344</v>
      </c>
      <c r="N40" s="79">
        <f t="shared" si="6"/>
        <v>0.034083973203619077</v>
      </c>
      <c r="O40" s="79"/>
      <c r="P40" s="205">
        <v>15653</v>
      </c>
      <c r="Q40" s="205">
        <v>8803</v>
      </c>
      <c r="R40" s="205">
        <v>137792</v>
      </c>
      <c r="S40" s="79">
        <f t="shared" si="7"/>
        <v>0.035656365178470206</v>
      </c>
      <c r="T40" s="205">
        <v>15661</v>
      </c>
      <c r="U40" s="205">
        <v>8649</v>
      </c>
      <c r="V40" s="205">
        <v>135455</v>
      </c>
      <c r="W40" s="79">
        <f t="shared" si="8"/>
        <v>0.03541821381304155</v>
      </c>
      <c r="X40" s="84" t="s">
        <v>225</v>
      </c>
      <c r="Y40" s="119" t="s">
        <v>198</v>
      </c>
    </row>
    <row r="41" spans="4:25" s="25" customFormat="1" ht="16.5" customHeight="1">
      <c r="D41" s="82" t="s">
        <v>199</v>
      </c>
      <c r="E41" s="86"/>
      <c r="F41" s="83" t="s">
        <v>271</v>
      </c>
      <c r="G41" s="87">
        <v>28262.739</v>
      </c>
      <c r="H41" s="87">
        <v>26800</v>
      </c>
      <c r="I41" s="87">
        <v>757441.4052</v>
      </c>
      <c r="J41" s="79">
        <v>0.21611673413647442</v>
      </c>
      <c r="K41" s="205">
        <v>29719.382</v>
      </c>
      <c r="L41" s="205">
        <v>28000</v>
      </c>
      <c r="M41" s="205">
        <v>832142.696</v>
      </c>
      <c r="N41" s="79">
        <f t="shared" si="6"/>
        <v>0.2325169441652597</v>
      </c>
      <c r="O41" s="79"/>
      <c r="P41" s="205">
        <v>39852</v>
      </c>
      <c r="Q41" s="205">
        <v>26000</v>
      </c>
      <c r="R41" s="205">
        <v>1036162</v>
      </c>
      <c r="S41" s="79">
        <f t="shared" si="7"/>
        <v>0.26812710938264955</v>
      </c>
      <c r="T41" s="205">
        <v>36698</v>
      </c>
      <c r="U41" s="205">
        <v>21500</v>
      </c>
      <c r="V41" s="205">
        <v>789013</v>
      </c>
      <c r="W41" s="79">
        <f t="shared" si="8"/>
        <v>0.20630785969709017</v>
      </c>
      <c r="X41" s="84" t="s">
        <v>225</v>
      </c>
      <c r="Y41" s="119" t="s">
        <v>200</v>
      </c>
    </row>
    <row r="42" spans="4:25" s="25" customFormat="1" ht="16.5" customHeight="1">
      <c r="D42" s="82" t="s">
        <v>201</v>
      </c>
      <c r="E42" s="86"/>
      <c r="F42" s="83" t="s">
        <v>271</v>
      </c>
      <c r="G42" s="87">
        <v>48448.173</v>
      </c>
      <c r="H42" s="87">
        <v>14000</v>
      </c>
      <c r="I42" s="87">
        <v>678274.422</v>
      </c>
      <c r="J42" s="79">
        <v>0.19352843919621632</v>
      </c>
      <c r="K42" s="205">
        <v>45606.98</v>
      </c>
      <c r="L42" s="205">
        <v>15000</v>
      </c>
      <c r="M42" s="205">
        <v>684104.7</v>
      </c>
      <c r="N42" s="79">
        <f t="shared" si="6"/>
        <v>0.1911522327813495</v>
      </c>
      <c r="O42" s="79"/>
      <c r="P42" s="205">
        <v>38328</v>
      </c>
      <c r="Q42" s="205">
        <v>17000</v>
      </c>
      <c r="R42" s="205">
        <v>651575</v>
      </c>
      <c r="S42" s="79">
        <f t="shared" si="7"/>
        <v>0.1686077286138653</v>
      </c>
      <c r="T42" s="205">
        <v>37740</v>
      </c>
      <c r="U42" s="205">
        <v>18500</v>
      </c>
      <c r="V42" s="205">
        <v>698182</v>
      </c>
      <c r="W42" s="79">
        <f t="shared" si="8"/>
        <v>0.18255774505494057</v>
      </c>
      <c r="X42" s="84" t="s">
        <v>225</v>
      </c>
      <c r="Y42" s="119" t="s">
        <v>202</v>
      </c>
    </row>
    <row r="43" spans="4:25" s="60" customFormat="1" ht="16.5" customHeight="1">
      <c r="D43" s="82" t="s">
        <v>203</v>
      </c>
      <c r="E43" s="86"/>
      <c r="F43" s="83" t="s">
        <v>271</v>
      </c>
      <c r="G43" s="87">
        <v>137384.398</v>
      </c>
      <c r="H43" s="87">
        <v>11000</v>
      </c>
      <c r="I43" s="87">
        <v>1511228.3779999998</v>
      </c>
      <c r="J43" s="79">
        <v>0.4311907684812705</v>
      </c>
      <c r="K43" s="205">
        <v>132671.889</v>
      </c>
      <c r="L43" s="205">
        <v>13000</v>
      </c>
      <c r="M43" s="205">
        <v>1724734.557</v>
      </c>
      <c r="N43" s="79">
        <f t="shared" si="6"/>
        <v>0.4819245672858287</v>
      </c>
      <c r="O43" s="79"/>
      <c r="P43" s="205">
        <v>125707</v>
      </c>
      <c r="Q43" s="205">
        <v>18600</v>
      </c>
      <c r="R43" s="205">
        <v>2338144</v>
      </c>
      <c r="S43" s="79">
        <f t="shared" si="7"/>
        <v>0.6050403238493457</v>
      </c>
      <c r="T43" s="205">
        <v>91696</v>
      </c>
      <c r="U43" s="205">
        <v>51800</v>
      </c>
      <c r="V43" s="205">
        <v>4749871</v>
      </c>
      <c r="W43" s="79">
        <f t="shared" si="8"/>
        <v>1.241976646579052</v>
      </c>
      <c r="X43" s="84" t="s">
        <v>225</v>
      </c>
      <c r="Y43" s="119" t="s">
        <v>204</v>
      </c>
    </row>
    <row r="44" spans="4:25" s="60" customFormat="1" ht="16.5" customHeight="1">
      <c r="D44" s="82" t="s">
        <v>205</v>
      </c>
      <c r="E44" s="77"/>
      <c r="F44" s="83" t="s">
        <v>271</v>
      </c>
      <c r="G44" s="87">
        <v>38330.698</v>
      </c>
      <c r="H44" s="87">
        <v>10000</v>
      </c>
      <c r="I44" s="87">
        <v>383306.98</v>
      </c>
      <c r="J44" s="79">
        <v>0.10936694524567418</v>
      </c>
      <c r="K44" s="205">
        <v>44264.058</v>
      </c>
      <c r="L44" s="205">
        <v>9800</v>
      </c>
      <c r="M44" s="205">
        <v>433787.7684</v>
      </c>
      <c r="N44" s="79">
        <f t="shared" si="6"/>
        <v>0.1212087864370745</v>
      </c>
      <c r="O44" s="79"/>
      <c r="P44" s="205">
        <v>36279</v>
      </c>
      <c r="Q44" s="205">
        <v>10240</v>
      </c>
      <c r="R44" s="205">
        <v>371495</v>
      </c>
      <c r="S44" s="79">
        <f t="shared" si="7"/>
        <v>0.09613157064253215</v>
      </c>
      <c r="T44" s="205">
        <v>41729</v>
      </c>
      <c r="U44" s="205">
        <v>12000</v>
      </c>
      <c r="V44" s="205">
        <v>500754</v>
      </c>
      <c r="W44" s="79">
        <f t="shared" si="8"/>
        <v>0.1309350872225891</v>
      </c>
      <c r="X44" s="84" t="s">
        <v>225</v>
      </c>
      <c r="Y44" s="119" t="s">
        <v>206</v>
      </c>
    </row>
    <row r="45" spans="1:25" s="25" customFormat="1" ht="4.5" customHeight="1">
      <c r="A45" s="90"/>
      <c r="B45" s="90"/>
      <c r="C45" s="90"/>
      <c r="D45" s="91"/>
      <c r="E45" s="92"/>
      <c r="F45" s="93"/>
      <c r="G45" s="93"/>
      <c r="H45" s="93"/>
      <c r="I45" s="93"/>
      <c r="J45" s="93"/>
      <c r="K45" s="93"/>
      <c r="L45" s="93"/>
      <c r="M45" s="93"/>
      <c r="N45" s="93"/>
      <c r="O45" s="74"/>
      <c r="P45" s="93"/>
      <c r="Q45" s="93"/>
      <c r="R45" s="93"/>
      <c r="S45" s="93"/>
      <c r="T45" s="94"/>
      <c r="U45" s="95"/>
      <c r="V45" s="94"/>
      <c r="W45" s="93"/>
      <c r="X45" s="93"/>
      <c r="Y45" s="96"/>
    </row>
    <row r="46" spans="1:25" s="100" customFormat="1" ht="11.25" customHeight="1">
      <c r="A46" s="2" t="s">
        <v>369</v>
      </c>
      <c r="E46" s="213"/>
      <c r="F46" s="89"/>
      <c r="H46" s="89"/>
      <c r="I46" s="89"/>
      <c r="J46" s="89"/>
      <c r="L46" s="89"/>
      <c r="M46" s="89"/>
      <c r="N46" s="89"/>
      <c r="O46" s="89"/>
      <c r="P46" s="212" t="s">
        <v>416</v>
      </c>
      <c r="Q46" s="89"/>
      <c r="R46" s="89"/>
      <c r="S46" s="89"/>
      <c r="T46" s="97"/>
      <c r="U46" s="98"/>
      <c r="V46" s="97"/>
      <c r="W46" s="89"/>
      <c r="X46" s="89"/>
      <c r="Y46" s="89"/>
    </row>
    <row r="47" spans="1:16" s="211" customFormat="1" ht="10.5" customHeight="1">
      <c r="A47" s="2"/>
      <c r="E47" s="214"/>
      <c r="P47" s="212"/>
    </row>
    <row r="48" ht="10.5" customHeight="1"/>
    <row r="49" ht="10.5" customHeight="1"/>
  </sheetData>
  <mergeCells count="10">
    <mergeCell ref="P2:Y2"/>
    <mergeCell ref="A2:N2"/>
    <mergeCell ref="F8:F9"/>
    <mergeCell ref="K5:N5"/>
    <mergeCell ref="P5:S5"/>
    <mergeCell ref="G5:J5"/>
    <mergeCell ref="B13:D13"/>
    <mergeCell ref="C15:D15"/>
    <mergeCell ref="A7:E7"/>
    <mergeCell ref="T5:W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4"/>
  <sheetViews>
    <sheetView workbookViewId="0" topLeftCell="A1">
      <selection activeCell="A1" sqref="A1"/>
    </sheetView>
  </sheetViews>
  <sheetFormatPr defaultColWidth="9.00390625" defaultRowHeight="16.5"/>
  <cols>
    <col min="1" max="3" width="2.125" style="6" customWidth="1"/>
    <col min="4" max="4" width="11.625" style="6" customWidth="1"/>
    <col min="5" max="5" width="1.12109375" style="6" customWidth="1"/>
    <col min="6" max="6" width="5.625" style="6" customWidth="1"/>
    <col min="7" max="8" width="6.125" style="6" customWidth="1"/>
    <col min="9" max="9" width="8.00390625" style="6" customWidth="1"/>
    <col min="10" max="10" width="6.125" style="6" customWidth="1"/>
    <col min="11" max="11" width="6.75390625" style="6" customWidth="1"/>
    <col min="12" max="12" width="6.625" style="6" customWidth="1"/>
    <col min="13" max="13" width="9.00390625" style="6" customWidth="1"/>
    <col min="14" max="14" width="6.125" style="6" customWidth="1"/>
    <col min="15" max="15" width="13.625" style="6" customWidth="1"/>
    <col min="16" max="17" width="6.125" style="6" customWidth="1"/>
    <col min="18" max="18" width="8.00390625" style="6" customWidth="1"/>
    <col min="19" max="19" width="6.125" style="6" customWidth="1"/>
    <col min="20" max="20" width="7.25390625" style="7" customWidth="1"/>
    <col min="21" max="21" width="7.125" style="8" customWidth="1"/>
    <col min="22" max="22" width="8.00390625" style="7" customWidth="1"/>
    <col min="23" max="23" width="6.125" style="6" customWidth="1"/>
    <col min="24" max="24" width="5.625" style="6" customWidth="1"/>
    <col min="25" max="25" width="18.125" style="6" customWidth="1"/>
    <col min="26" max="16384" width="8.75390625" style="6" customWidth="1"/>
  </cols>
  <sheetData>
    <row r="1" spans="1:25" s="197" customFormat="1" ht="10.5" customHeight="1">
      <c r="A1" s="224" t="s">
        <v>394</v>
      </c>
      <c r="U1" s="198"/>
      <c r="W1" s="199"/>
      <c r="Y1" s="223" t="s">
        <v>395</v>
      </c>
    </row>
    <row r="2" spans="1:26" ht="27" customHeight="1">
      <c r="A2" s="239" t="s">
        <v>319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0"/>
      <c r="P2" s="239" t="s">
        <v>320</v>
      </c>
      <c r="Q2" s="239"/>
      <c r="R2" s="239"/>
      <c r="S2" s="239"/>
      <c r="T2" s="239"/>
      <c r="U2" s="239"/>
      <c r="V2" s="239"/>
      <c r="W2" s="239"/>
      <c r="X2" s="239"/>
      <c r="Y2" s="239"/>
      <c r="Z2" s="13"/>
    </row>
    <row r="3" spans="4:26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1"/>
      <c r="W3" s="10"/>
      <c r="X3" s="10"/>
      <c r="Y3" s="10"/>
      <c r="Z3" s="13"/>
    </row>
    <row r="4" spans="4:26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6"/>
      <c r="U4" s="17"/>
      <c r="V4" s="16"/>
      <c r="W4" s="14"/>
      <c r="X4" s="14"/>
      <c r="Y4" s="14"/>
      <c r="Z4" s="15"/>
    </row>
    <row r="5" spans="1:25" s="25" customFormat="1" ht="18" customHeight="1">
      <c r="A5" s="18"/>
      <c r="B5" s="18"/>
      <c r="C5" s="18"/>
      <c r="D5" s="19"/>
      <c r="E5" s="20"/>
      <c r="F5" s="21" t="s">
        <v>265</v>
      </c>
      <c r="G5" s="236" t="s">
        <v>407</v>
      </c>
      <c r="H5" s="237"/>
      <c r="I5" s="237"/>
      <c r="J5" s="238"/>
      <c r="K5" s="236" t="s">
        <v>404</v>
      </c>
      <c r="L5" s="237"/>
      <c r="M5" s="237"/>
      <c r="N5" s="238"/>
      <c r="O5" s="22"/>
      <c r="P5" s="236" t="s">
        <v>406</v>
      </c>
      <c r="Q5" s="237"/>
      <c r="R5" s="237"/>
      <c r="S5" s="238"/>
      <c r="T5" s="236" t="s">
        <v>405</v>
      </c>
      <c r="U5" s="237"/>
      <c r="V5" s="237"/>
      <c r="W5" s="238"/>
      <c r="X5" s="23" t="s">
        <v>212</v>
      </c>
      <c r="Y5" s="24"/>
    </row>
    <row r="6" spans="1:26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1"/>
      <c r="U6" s="32"/>
      <c r="V6" s="31"/>
      <c r="W6" s="29"/>
      <c r="X6" s="19"/>
      <c r="Y6" s="24"/>
      <c r="Z6" s="19"/>
    </row>
    <row r="7" spans="1:26" s="25" customFormat="1" ht="14.25" customHeight="1">
      <c r="A7" s="233" t="s">
        <v>294</v>
      </c>
      <c r="B7" s="234"/>
      <c r="C7" s="234"/>
      <c r="D7" s="234"/>
      <c r="E7" s="235"/>
      <c r="F7" s="27"/>
      <c r="G7" s="21" t="s">
        <v>266</v>
      </c>
      <c r="H7" s="21" t="s">
        <v>267</v>
      </c>
      <c r="I7" s="34" t="s">
        <v>295</v>
      </c>
      <c r="J7" s="21" t="s">
        <v>211</v>
      </c>
      <c r="K7" s="21" t="s">
        <v>266</v>
      </c>
      <c r="L7" s="21" t="s">
        <v>267</v>
      </c>
      <c r="M7" s="34" t="s">
        <v>295</v>
      </c>
      <c r="N7" s="21" t="s">
        <v>211</v>
      </c>
      <c r="O7" s="203"/>
      <c r="P7" s="35" t="s">
        <v>266</v>
      </c>
      <c r="Q7" s="35" t="s">
        <v>267</v>
      </c>
      <c r="R7" s="36" t="s">
        <v>296</v>
      </c>
      <c r="S7" s="21" t="s">
        <v>211</v>
      </c>
      <c r="T7" s="37" t="s">
        <v>266</v>
      </c>
      <c r="U7" s="38" t="s">
        <v>267</v>
      </c>
      <c r="V7" s="36" t="s">
        <v>296</v>
      </c>
      <c r="W7" s="21" t="s">
        <v>211</v>
      </c>
      <c r="X7" s="39" t="s">
        <v>213</v>
      </c>
      <c r="Y7" s="40" t="s">
        <v>293</v>
      </c>
      <c r="Z7" s="19"/>
    </row>
    <row r="8" spans="1:26" s="25" customFormat="1" ht="11.25">
      <c r="A8" s="19"/>
      <c r="B8" s="19"/>
      <c r="C8" s="19"/>
      <c r="D8" s="19"/>
      <c r="E8" s="26"/>
      <c r="F8" s="27"/>
      <c r="G8" s="43" t="s">
        <v>213</v>
      </c>
      <c r="H8" s="42"/>
      <c r="I8" s="42"/>
      <c r="J8" s="41" t="s">
        <v>214</v>
      </c>
      <c r="K8" s="41" t="s">
        <v>213</v>
      </c>
      <c r="L8" s="42"/>
      <c r="M8" s="42"/>
      <c r="N8" s="41" t="s">
        <v>214</v>
      </c>
      <c r="O8" s="44"/>
      <c r="P8" s="41" t="s">
        <v>213</v>
      </c>
      <c r="Q8" s="42"/>
      <c r="R8" s="42"/>
      <c r="S8" s="41" t="s">
        <v>214</v>
      </c>
      <c r="T8" s="105" t="s">
        <v>213</v>
      </c>
      <c r="U8" s="46"/>
      <c r="V8" s="47"/>
      <c r="W8" s="41" t="s">
        <v>214</v>
      </c>
      <c r="X8" s="48" t="s">
        <v>215</v>
      </c>
      <c r="Y8" s="19"/>
      <c r="Z8" s="19"/>
    </row>
    <row r="9" spans="1:26" s="25" customFormat="1" ht="9" customHeight="1">
      <c r="A9" s="19"/>
      <c r="B9" s="19"/>
      <c r="C9" s="19"/>
      <c r="D9" s="19"/>
      <c r="E9" s="26"/>
      <c r="F9" s="21" t="s">
        <v>269</v>
      </c>
      <c r="G9" s="43" t="s">
        <v>215</v>
      </c>
      <c r="H9" s="43" t="s">
        <v>218</v>
      </c>
      <c r="I9" s="43" t="s">
        <v>219</v>
      </c>
      <c r="J9" s="43" t="s">
        <v>220</v>
      </c>
      <c r="K9" s="43" t="s">
        <v>215</v>
      </c>
      <c r="L9" s="43" t="s">
        <v>218</v>
      </c>
      <c r="M9" s="43" t="s">
        <v>219</v>
      </c>
      <c r="N9" s="43" t="s">
        <v>220</v>
      </c>
      <c r="O9" s="49"/>
      <c r="P9" s="43" t="s">
        <v>215</v>
      </c>
      <c r="Q9" s="43" t="s">
        <v>218</v>
      </c>
      <c r="R9" s="43" t="s">
        <v>219</v>
      </c>
      <c r="S9" s="43" t="s">
        <v>220</v>
      </c>
      <c r="T9" s="50" t="s">
        <v>215</v>
      </c>
      <c r="U9" s="51" t="s">
        <v>218</v>
      </c>
      <c r="V9" s="50" t="s">
        <v>219</v>
      </c>
      <c r="W9" s="43" t="s">
        <v>220</v>
      </c>
      <c r="X9" s="52"/>
      <c r="Y9" s="19"/>
      <c r="Z9" s="19"/>
    </row>
    <row r="10" spans="1:26" s="60" customFormat="1" ht="3.75" customHeight="1">
      <c r="A10" s="53"/>
      <c r="B10" s="53"/>
      <c r="C10" s="53"/>
      <c r="D10" s="53"/>
      <c r="E10" s="54"/>
      <c r="F10" s="55"/>
      <c r="G10" s="55"/>
      <c r="H10" s="55"/>
      <c r="I10" s="55"/>
      <c r="J10" s="56"/>
      <c r="K10" s="55"/>
      <c r="L10" s="55"/>
      <c r="M10" s="55"/>
      <c r="N10" s="56"/>
      <c r="O10" s="44"/>
      <c r="P10" s="55"/>
      <c r="Q10" s="55"/>
      <c r="R10" s="55"/>
      <c r="S10" s="56"/>
      <c r="T10" s="57"/>
      <c r="U10" s="58"/>
      <c r="V10" s="57"/>
      <c r="W10" s="56"/>
      <c r="X10" s="54"/>
      <c r="Y10" s="53"/>
      <c r="Z10" s="59"/>
    </row>
    <row r="11" spans="4:26" s="61" customFormat="1" ht="9.75" customHeight="1">
      <c r="D11" s="62"/>
      <c r="E11" s="63"/>
      <c r="H11" s="64" t="s">
        <v>270</v>
      </c>
      <c r="I11" s="65" t="s">
        <v>210</v>
      </c>
      <c r="J11" s="64" t="s">
        <v>221</v>
      </c>
      <c r="L11" s="64" t="s">
        <v>270</v>
      </c>
      <c r="M11" s="65" t="s">
        <v>210</v>
      </c>
      <c r="N11" s="64" t="s">
        <v>221</v>
      </c>
      <c r="O11" s="64"/>
      <c r="P11" s="66"/>
      <c r="Q11" s="116" t="s">
        <v>415</v>
      </c>
      <c r="R11" s="68" t="s">
        <v>210</v>
      </c>
      <c r="S11" s="64" t="s">
        <v>221</v>
      </c>
      <c r="T11" s="66"/>
      <c r="U11" s="116" t="s">
        <v>415</v>
      </c>
      <c r="V11" s="68" t="s">
        <v>210</v>
      </c>
      <c r="W11" s="64" t="s">
        <v>221</v>
      </c>
      <c r="X11" s="64"/>
      <c r="Y11" s="69"/>
      <c r="Z11" s="62"/>
    </row>
    <row r="12" spans="4:26" s="61" customFormat="1" ht="8.25" customHeight="1">
      <c r="D12" s="62"/>
      <c r="E12" s="63"/>
      <c r="H12" s="64" t="s">
        <v>222</v>
      </c>
      <c r="I12" s="64" t="s">
        <v>223</v>
      </c>
      <c r="J12" s="64"/>
      <c r="L12" s="64" t="s">
        <v>222</v>
      </c>
      <c r="M12" s="64" t="s">
        <v>223</v>
      </c>
      <c r="N12" s="64"/>
      <c r="O12" s="64"/>
      <c r="Q12" s="64" t="s">
        <v>222</v>
      </c>
      <c r="R12" s="64" t="s">
        <v>223</v>
      </c>
      <c r="S12" s="64"/>
      <c r="T12" s="66"/>
      <c r="U12" s="67" t="s">
        <v>222</v>
      </c>
      <c r="V12" s="66" t="s">
        <v>223</v>
      </c>
      <c r="W12" s="64"/>
      <c r="X12" s="64"/>
      <c r="Y12" s="69"/>
      <c r="Z12" s="62"/>
    </row>
    <row r="13" spans="3:27" s="25" customFormat="1" ht="15.75" customHeight="1">
      <c r="C13" s="81"/>
      <c r="D13" s="82" t="s">
        <v>103</v>
      </c>
      <c r="E13" s="77"/>
      <c r="F13" s="83" t="s">
        <v>271</v>
      </c>
      <c r="G13" s="87">
        <v>44660.46</v>
      </c>
      <c r="H13" s="87">
        <v>7200</v>
      </c>
      <c r="I13" s="87">
        <v>321555.312</v>
      </c>
      <c r="J13" s="106">
        <v>0.0917476697162146</v>
      </c>
      <c r="K13" s="87">
        <v>36040.97</v>
      </c>
      <c r="L13" s="87">
        <v>10000</v>
      </c>
      <c r="M13" s="87">
        <v>360409.7</v>
      </c>
      <c r="N13" s="106">
        <f>M13/'10'!M$13*100</f>
        <v>0.1007055190105496</v>
      </c>
      <c r="O13" s="106"/>
      <c r="P13" s="87">
        <v>46822</v>
      </c>
      <c r="Q13" s="87">
        <v>8690</v>
      </c>
      <c r="R13" s="87">
        <v>406879</v>
      </c>
      <c r="S13" s="106">
        <f>R13/'10'!R$13*100</f>
        <v>0.10528787017715673</v>
      </c>
      <c r="T13" s="88">
        <v>54000</v>
      </c>
      <c r="U13" s="88">
        <v>9000</v>
      </c>
      <c r="V13" s="88">
        <v>486004</v>
      </c>
      <c r="W13" s="106">
        <f>V13/'10'!V$13*100</f>
        <v>0.12707831815727322</v>
      </c>
      <c r="X13" s="81" t="s">
        <v>226</v>
      </c>
      <c r="Y13" s="80" t="s">
        <v>104</v>
      </c>
      <c r="Z13" s="74"/>
      <c r="AA13" s="75"/>
    </row>
    <row r="14" spans="4:27" s="25" customFormat="1" ht="18" customHeight="1">
      <c r="D14" s="82" t="s">
        <v>321</v>
      </c>
      <c r="E14" s="77"/>
      <c r="F14" s="83" t="s">
        <v>271</v>
      </c>
      <c r="G14" s="87">
        <v>30978.435</v>
      </c>
      <c r="H14" s="87">
        <v>19000</v>
      </c>
      <c r="I14" s="87">
        <v>588590.265</v>
      </c>
      <c r="J14" s="106">
        <v>0.16793933490173296</v>
      </c>
      <c r="K14" s="87">
        <v>31586.323</v>
      </c>
      <c r="L14" s="87">
        <v>22000</v>
      </c>
      <c r="M14" s="87">
        <v>694899.106</v>
      </c>
      <c r="N14" s="106">
        <f>M14/'10'!M$13*100</f>
        <v>0.19416840093287424</v>
      </c>
      <c r="O14" s="106"/>
      <c r="P14" s="87">
        <v>35312</v>
      </c>
      <c r="Q14" s="87">
        <v>23000</v>
      </c>
      <c r="R14" s="87">
        <v>812172</v>
      </c>
      <c r="S14" s="106">
        <f>R14/'10'!R$13*100</f>
        <v>0.21016533194763487</v>
      </c>
      <c r="T14" s="88">
        <v>27392</v>
      </c>
      <c r="U14" s="88">
        <v>28000</v>
      </c>
      <c r="V14" s="88">
        <v>766965</v>
      </c>
      <c r="W14" s="106">
        <f>V14/'10'!V$13*100</f>
        <v>0.20054283974101664</v>
      </c>
      <c r="X14" s="81" t="s">
        <v>226</v>
      </c>
      <c r="Y14" s="80" t="s">
        <v>105</v>
      </c>
      <c r="Z14" s="74"/>
      <c r="AA14" s="75"/>
    </row>
    <row r="15" spans="2:27" s="25" customFormat="1" ht="18" customHeight="1">
      <c r="B15" s="81"/>
      <c r="C15" s="81"/>
      <c r="D15" s="82" t="s">
        <v>106</v>
      </c>
      <c r="E15" s="77"/>
      <c r="F15" s="83" t="s">
        <v>271</v>
      </c>
      <c r="G15" s="87">
        <v>49070.747</v>
      </c>
      <c r="H15" s="87">
        <v>35000</v>
      </c>
      <c r="I15" s="87">
        <v>1717476.145</v>
      </c>
      <c r="J15" s="106">
        <v>0.49003834866499585</v>
      </c>
      <c r="K15" s="87">
        <v>46765.394</v>
      </c>
      <c r="L15" s="87">
        <v>38000</v>
      </c>
      <c r="M15" s="87">
        <v>1777084.972</v>
      </c>
      <c r="N15" s="106">
        <f>M15/'10'!M$13*100</f>
        <v>0.49655229709718696</v>
      </c>
      <c r="O15" s="106"/>
      <c r="P15" s="87">
        <v>58054</v>
      </c>
      <c r="Q15" s="87">
        <v>30870</v>
      </c>
      <c r="R15" s="87">
        <v>1792128</v>
      </c>
      <c r="S15" s="106">
        <f>R15/'10'!R$13*100</f>
        <v>0.4637480435334523</v>
      </c>
      <c r="T15" s="88">
        <v>55622</v>
      </c>
      <c r="U15" s="88">
        <v>27500</v>
      </c>
      <c r="V15" s="88">
        <v>1529610</v>
      </c>
      <c r="W15" s="106">
        <f>V15/'10'!V$13*100</f>
        <v>0.3999561037286662</v>
      </c>
      <c r="X15" s="81" t="s">
        <v>226</v>
      </c>
      <c r="Y15" s="80" t="s">
        <v>107</v>
      </c>
      <c r="Z15" s="74"/>
      <c r="AA15" s="75"/>
    </row>
    <row r="16" spans="2:47" s="25" customFormat="1" ht="18" customHeight="1">
      <c r="B16" s="81"/>
      <c r="C16" s="81"/>
      <c r="D16" s="82" t="s">
        <v>108</v>
      </c>
      <c r="E16" s="77"/>
      <c r="F16" s="83" t="s">
        <v>271</v>
      </c>
      <c r="G16" s="87">
        <v>36096.902</v>
      </c>
      <c r="H16" s="87">
        <v>25200</v>
      </c>
      <c r="I16" s="87">
        <v>909641.9304000001</v>
      </c>
      <c r="J16" s="106">
        <v>0.25954330180792995</v>
      </c>
      <c r="K16" s="87">
        <v>42129.856</v>
      </c>
      <c r="L16" s="87">
        <v>27000</v>
      </c>
      <c r="M16" s="87">
        <v>1137506.112</v>
      </c>
      <c r="N16" s="106">
        <f>M16/'10'!M$13*100</f>
        <v>0.3178414548405117</v>
      </c>
      <c r="O16" s="106"/>
      <c r="P16" s="87">
        <v>42136</v>
      </c>
      <c r="Q16" s="87">
        <v>30740</v>
      </c>
      <c r="R16" s="87">
        <v>1295269</v>
      </c>
      <c r="S16" s="106">
        <f>R16/'10'!R$13*100</f>
        <v>0.3351760948992099</v>
      </c>
      <c r="T16" s="88">
        <v>45801</v>
      </c>
      <c r="U16" s="88">
        <v>32500</v>
      </c>
      <c r="V16" s="88">
        <v>1488546</v>
      </c>
      <c r="W16" s="106">
        <f>V16/'10'!V$13*100</f>
        <v>0.38921885865082684</v>
      </c>
      <c r="X16" s="81" t="s">
        <v>226</v>
      </c>
      <c r="Y16" s="80" t="s">
        <v>288</v>
      </c>
      <c r="Z16" s="148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</row>
    <row r="17" spans="4:27" s="25" customFormat="1" ht="18" customHeight="1">
      <c r="D17" s="82" t="s">
        <v>322</v>
      </c>
      <c r="E17" s="77"/>
      <c r="F17" s="83" t="s">
        <v>271</v>
      </c>
      <c r="G17" s="87">
        <v>38637.828</v>
      </c>
      <c r="H17" s="87">
        <v>13100</v>
      </c>
      <c r="I17" s="87">
        <v>506155.5468</v>
      </c>
      <c r="J17" s="106">
        <v>0.1444186744855778</v>
      </c>
      <c r="K17" s="87">
        <v>40071.762</v>
      </c>
      <c r="L17" s="87">
        <v>13500</v>
      </c>
      <c r="M17" s="87">
        <v>540968.787</v>
      </c>
      <c r="N17" s="106">
        <f>M17/'10'!M$13*100</f>
        <v>0.15115725926173038</v>
      </c>
      <c r="O17" s="106"/>
      <c r="P17" s="87">
        <v>39718</v>
      </c>
      <c r="Q17" s="87">
        <v>19950</v>
      </c>
      <c r="R17" s="87">
        <v>792367</v>
      </c>
      <c r="S17" s="106">
        <f>R17/'10'!R$13*100</f>
        <v>0.20504040225389647</v>
      </c>
      <c r="T17" s="88">
        <v>32316</v>
      </c>
      <c r="U17" s="88">
        <v>23500</v>
      </c>
      <c r="V17" s="88">
        <v>759416</v>
      </c>
      <c r="W17" s="106">
        <f>V17/'10'!V$13*100</f>
        <v>0.19856895840718145</v>
      </c>
      <c r="X17" s="81" t="s">
        <v>226</v>
      </c>
      <c r="Y17" s="80" t="s">
        <v>109</v>
      </c>
      <c r="Z17" s="74"/>
      <c r="AA17" s="75"/>
    </row>
    <row r="18" spans="4:27" s="25" customFormat="1" ht="18" customHeight="1">
      <c r="D18" s="82" t="s">
        <v>110</v>
      </c>
      <c r="E18" s="77"/>
      <c r="F18" s="83" t="s">
        <v>271</v>
      </c>
      <c r="G18" s="87">
        <v>340570.261</v>
      </c>
      <c r="H18" s="87">
        <v>10000</v>
      </c>
      <c r="I18" s="87">
        <v>3405702.61</v>
      </c>
      <c r="J18" s="106">
        <v>0.9717310414512139</v>
      </c>
      <c r="K18" s="87">
        <v>345107.229</v>
      </c>
      <c r="L18" s="87">
        <v>9500</v>
      </c>
      <c r="M18" s="87">
        <v>3278518.6755</v>
      </c>
      <c r="N18" s="106">
        <f>M18/'10'!M$13*100</f>
        <v>0.9160822386356614</v>
      </c>
      <c r="O18" s="106"/>
      <c r="P18" s="87">
        <v>310300</v>
      </c>
      <c r="Q18" s="87">
        <v>10500</v>
      </c>
      <c r="R18" s="87">
        <v>3258146</v>
      </c>
      <c r="S18" s="106">
        <f>R18/'10'!R$13*100</f>
        <v>0.8431087696003542</v>
      </c>
      <c r="T18" s="88">
        <v>232856</v>
      </c>
      <c r="U18" s="88">
        <v>13800</v>
      </c>
      <c r="V18" s="88">
        <v>3213410</v>
      </c>
      <c r="W18" s="106">
        <f>V18/'10'!V$13*100</f>
        <v>0.8402291716729973</v>
      </c>
      <c r="X18" s="81" t="s">
        <v>226</v>
      </c>
      <c r="Y18" s="80" t="s">
        <v>111</v>
      </c>
      <c r="Z18" s="74"/>
      <c r="AA18" s="75"/>
    </row>
    <row r="19" spans="4:27" s="25" customFormat="1" ht="18" customHeight="1">
      <c r="D19" s="82" t="s">
        <v>112</v>
      </c>
      <c r="E19" s="77"/>
      <c r="F19" s="83" t="s">
        <v>271</v>
      </c>
      <c r="G19" s="87">
        <v>6954.251</v>
      </c>
      <c r="H19" s="87">
        <v>40500</v>
      </c>
      <c r="I19" s="87">
        <v>281647.1655</v>
      </c>
      <c r="J19" s="106">
        <v>0.0803608901873841</v>
      </c>
      <c r="K19" s="87">
        <v>6324.601</v>
      </c>
      <c r="L19" s="87">
        <v>40000</v>
      </c>
      <c r="M19" s="87">
        <v>252984.04</v>
      </c>
      <c r="N19" s="106">
        <f>M19/'10'!M$13*100</f>
        <v>0.07068868859407958</v>
      </c>
      <c r="O19" s="106"/>
      <c r="P19" s="87">
        <v>5900</v>
      </c>
      <c r="Q19" s="87">
        <v>40000</v>
      </c>
      <c r="R19" s="87">
        <v>236009</v>
      </c>
      <c r="S19" s="106">
        <f>R19/'10'!R$13*100</f>
        <v>0.06107192790151515</v>
      </c>
      <c r="T19" s="88">
        <v>4635</v>
      </c>
      <c r="U19" s="88">
        <v>46000</v>
      </c>
      <c r="V19" s="88">
        <v>213230</v>
      </c>
      <c r="W19" s="106">
        <f>V19/'10'!V$13*100</f>
        <v>0.05575449951168174</v>
      </c>
      <c r="X19" s="81" t="s">
        <v>226</v>
      </c>
      <c r="Y19" s="80" t="s">
        <v>113</v>
      </c>
      <c r="Z19" s="74"/>
      <c r="AA19" s="75"/>
    </row>
    <row r="20" spans="4:27" s="25" customFormat="1" ht="18" customHeight="1">
      <c r="D20" s="82" t="s">
        <v>114</v>
      </c>
      <c r="E20" s="77"/>
      <c r="F20" s="83" t="s">
        <v>271</v>
      </c>
      <c r="G20" s="87">
        <v>68334.496</v>
      </c>
      <c r="H20" s="87">
        <v>12000</v>
      </c>
      <c r="I20" s="87">
        <v>904693.882</v>
      </c>
      <c r="J20" s="106">
        <v>0.25813150143206476</v>
      </c>
      <c r="K20" s="87">
        <v>51763.9223</v>
      </c>
      <c r="L20" s="87">
        <v>16372.04171</v>
      </c>
      <c r="M20" s="87">
        <v>847481.0949687992</v>
      </c>
      <c r="N20" s="106">
        <f>M20/'10'!M$13*100</f>
        <v>0.23680279282289515</v>
      </c>
      <c r="O20" s="106"/>
      <c r="P20" s="87">
        <v>57994</v>
      </c>
      <c r="Q20" s="87">
        <v>18061</v>
      </c>
      <c r="R20" s="87">
        <v>1047431</v>
      </c>
      <c r="S20" s="106">
        <f>R20/'10'!R$13*100</f>
        <v>0.27104318273375977</v>
      </c>
      <c r="T20" s="88">
        <v>51124</v>
      </c>
      <c r="U20" s="88">
        <v>19056</v>
      </c>
      <c r="V20" s="88">
        <v>974212</v>
      </c>
      <c r="W20" s="106">
        <f>V20/'10'!V$13*100</f>
        <v>0.2547329291294588</v>
      </c>
      <c r="X20" s="81" t="s">
        <v>226</v>
      </c>
      <c r="Y20" s="80" t="s">
        <v>115</v>
      </c>
      <c r="Z20" s="74"/>
      <c r="AA20" s="75"/>
    </row>
    <row r="21" spans="4:27" s="25" customFormat="1" ht="18" customHeight="1">
      <c r="D21" s="82" t="s">
        <v>116</v>
      </c>
      <c r="E21" s="77"/>
      <c r="F21" s="83" t="s">
        <v>271</v>
      </c>
      <c r="G21" s="87">
        <v>87520.989</v>
      </c>
      <c r="H21" s="87">
        <v>7200</v>
      </c>
      <c r="I21" s="87">
        <v>630151.1207999999</v>
      </c>
      <c r="J21" s="106">
        <v>0.17979767319925613</v>
      </c>
      <c r="K21" s="87">
        <v>63218.719</v>
      </c>
      <c r="L21" s="87">
        <v>6800</v>
      </c>
      <c r="M21" s="87">
        <v>429887.2892</v>
      </c>
      <c r="N21" s="106">
        <f>M21/'10'!M$13*100</f>
        <v>0.12011891626369721</v>
      </c>
      <c r="O21" s="106"/>
      <c r="P21" s="87">
        <v>51398</v>
      </c>
      <c r="Q21" s="87">
        <v>9000</v>
      </c>
      <c r="R21" s="87">
        <v>462581</v>
      </c>
      <c r="S21" s="106">
        <f>R21/'10'!R$13*100</f>
        <v>0.11970184815244664</v>
      </c>
      <c r="T21" s="88">
        <v>51922</v>
      </c>
      <c r="U21" s="88">
        <v>9300</v>
      </c>
      <c r="V21" s="88">
        <v>482877</v>
      </c>
      <c r="W21" s="106">
        <f>V21/'10'!V$13*100</f>
        <v>0.12626068311542626</v>
      </c>
      <c r="X21" s="81" t="s">
        <v>226</v>
      </c>
      <c r="Y21" s="80" t="s">
        <v>117</v>
      </c>
      <c r="Z21" s="74"/>
      <c r="AA21" s="75"/>
    </row>
    <row r="22" spans="4:27" s="25" customFormat="1" ht="18" customHeight="1">
      <c r="D22" s="82" t="s">
        <v>118</v>
      </c>
      <c r="E22" s="77"/>
      <c r="F22" s="83" t="s">
        <v>271</v>
      </c>
      <c r="G22" s="87">
        <v>46652.615</v>
      </c>
      <c r="H22" s="87">
        <v>7800</v>
      </c>
      <c r="I22" s="87">
        <v>363890.397</v>
      </c>
      <c r="J22" s="106">
        <v>0.10382691472022149</v>
      </c>
      <c r="K22" s="87">
        <v>51815.638</v>
      </c>
      <c r="L22" s="87">
        <v>7500</v>
      </c>
      <c r="M22" s="87">
        <v>388617.285</v>
      </c>
      <c r="N22" s="106">
        <f>M22/'10'!M$13*100</f>
        <v>0.10858726993861617</v>
      </c>
      <c r="O22" s="106"/>
      <c r="P22" s="87">
        <v>42833</v>
      </c>
      <c r="Q22" s="87">
        <v>11500</v>
      </c>
      <c r="R22" s="87">
        <v>492574</v>
      </c>
      <c r="S22" s="106">
        <f>R22/'10'!R$13*100</f>
        <v>0.12746312138164614</v>
      </c>
      <c r="T22" s="88">
        <v>43942</v>
      </c>
      <c r="U22" s="88">
        <v>15200</v>
      </c>
      <c r="V22" s="88">
        <v>667921</v>
      </c>
      <c r="W22" s="106">
        <f>V22/'10'!V$13*100</f>
        <v>0.1746452237881254</v>
      </c>
      <c r="X22" s="81" t="s">
        <v>226</v>
      </c>
      <c r="Y22" s="80" t="s">
        <v>119</v>
      </c>
      <c r="Z22" s="74"/>
      <c r="AA22" s="75"/>
    </row>
    <row r="23" spans="4:27" s="25" customFormat="1" ht="18" customHeight="1">
      <c r="D23" s="82" t="s">
        <v>120</v>
      </c>
      <c r="E23" s="77"/>
      <c r="F23" s="83" t="s">
        <v>271</v>
      </c>
      <c r="G23" s="87">
        <v>35983.43</v>
      </c>
      <c r="H23" s="87">
        <v>13000</v>
      </c>
      <c r="I23" s="87">
        <v>467784.59</v>
      </c>
      <c r="J23" s="106">
        <v>0.13347049313138035</v>
      </c>
      <c r="K23" s="87">
        <v>32537.183</v>
      </c>
      <c r="L23" s="87">
        <v>12500</v>
      </c>
      <c r="M23" s="87">
        <v>406714.7875</v>
      </c>
      <c r="N23" s="106">
        <f>M23/'10'!M$13*100</f>
        <v>0.11364406608493859</v>
      </c>
      <c r="O23" s="106"/>
      <c r="P23" s="87">
        <v>32574</v>
      </c>
      <c r="Q23" s="87">
        <v>14000</v>
      </c>
      <c r="R23" s="87">
        <v>456031</v>
      </c>
      <c r="S23" s="106">
        <f>R23/'10'!R$13*100</f>
        <v>0.11800690801137184</v>
      </c>
      <c r="T23" s="88">
        <v>31710</v>
      </c>
      <c r="U23" s="88">
        <v>18500</v>
      </c>
      <c r="V23" s="88">
        <v>586640</v>
      </c>
      <c r="W23" s="106">
        <f>V23/'10'!V$13*100</f>
        <v>0.15339220369334977</v>
      </c>
      <c r="X23" s="81" t="s">
        <v>226</v>
      </c>
      <c r="Y23" s="80" t="s">
        <v>121</v>
      </c>
      <c r="Z23" s="74"/>
      <c r="AA23" s="75"/>
    </row>
    <row r="24" spans="4:27" s="25" customFormat="1" ht="18" customHeight="1">
      <c r="D24" s="82" t="s">
        <v>122</v>
      </c>
      <c r="E24" s="77"/>
      <c r="F24" s="83" t="s">
        <v>271</v>
      </c>
      <c r="G24" s="87">
        <v>359052.675</v>
      </c>
      <c r="H24" s="87">
        <v>5400</v>
      </c>
      <c r="I24" s="87">
        <v>1938884.445</v>
      </c>
      <c r="J24" s="106">
        <v>0.5532116032272734</v>
      </c>
      <c r="K24" s="87">
        <v>299409.033</v>
      </c>
      <c r="L24" s="87">
        <v>6500</v>
      </c>
      <c r="M24" s="87">
        <v>1946158.7145</v>
      </c>
      <c r="N24" s="106">
        <f>M24/'10'!M$13*100</f>
        <v>0.5437948074666873</v>
      </c>
      <c r="O24" s="106"/>
      <c r="P24" s="87">
        <v>319671</v>
      </c>
      <c r="Q24" s="87">
        <v>8000</v>
      </c>
      <c r="R24" s="87">
        <v>2557365</v>
      </c>
      <c r="S24" s="106">
        <f>R24/'10'!R$13*100</f>
        <v>0.6617680295999656</v>
      </c>
      <c r="T24" s="88">
        <v>316115</v>
      </c>
      <c r="U24" s="88">
        <v>9000</v>
      </c>
      <c r="V24" s="88">
        <v>2845032</v>
      </c>
      <c r="W24" s="106">
        <f>V24/'10'!V$13*100</f>
        <v>0.7439072140633068</v>
      </c>
      <c r="X24" s="81" t="s">
        <v>226</v>
      </c>
      <c r="Y24" s="80" t="s">
        <v>123</v>
      </c>
      <c r="Z24" s="74"/>
      <c r="AA24" s="75"/>
    </row>
    <row r="25" spans="4:27" s="25" customFormat="1" ht="18" customHeight="1">
      <c r="D25" s="82" t="s">
        <v>124</v>
      </c>
      <c r="E25" s="77"/>
      <c r="F25" s="83" t="s">
        <v>271</v>
      </c>
      <c r="G25" s="87">
        <v>145434.524</v>
      </c>
      <c r="H25" s="87">
        <v>7500</v>
      </c>
      <c r="I25" s="87">
        <v>1090758.93</v>
      </c>
      <c r="J25" s="106">
        <v>0.31122045357363476</v>
      </c>
      <c r="K25" s="87">
        <v>130187.018</v>
      </c>
      <c r="L25" s="87">
        <v>7000</v>
      </c>
      <c r="M25" s="87">
        <v>911309.126</v>
      </c>
      <c r="N25" s="106">
        <f>M25/'10'!M$13*100</f>
        <v>0.2546375930305992</v>
      </c>
      <c r="O25" s="106"/>
      <c r="P25" s="87">
        <v>132679</v>
      </c>
      <c r="Q25" s="87">
        <v>8990</v>
      </c>
      <c r="R25" s="87">
        <v>1192780</v>
      </c>
      <c r="S25" s="106">
        <f>R25/'10'!R$13*100</f>
        <v>0.30865506892690214</v>
      </c>
      <c r="T25" s="88">
        <v>109382</v>
      </c>
      <c r="U25" s="88">
        <v>10300</v>
      </c>
      <c r="V25" s="88">
        <v>1126632</v>
      </c>
      <c r="W25" s="106">
        <f>V25/'10'!V$13*100</f>
        <v>0.29458708105728565</v>
      </c>
      <c r="X25" s="81" t="s">
        <v>226</v>
      </c>
      <c r="Y25" s="80" t="s">
        <v>125</v>
      </c>
      <c r="Z25" s="74"/>
      <c r="AA25" s="75"/>
    </row>
    <row r="26" spans="3:27" s="25" customFormat="1" ht="18" customHeight="1">
      <c r="C26" s="81"/>
      <c r="D26" s="82" t="s">
        <v>126</v>
      </c>
      <c r="E26" s="77"/>
      <c r="F26" s="83" t="s">
        <v>271</v>
      </c>
      <c r="G26" s="87">
        <v>84992.392</v>
      </c>
      <c r="H26" s="87">
        <v>9800</v>
      </c>
      <c r="I26" s="87">
        <v>832925.4416</v>
      </c>
      <c r="J26" s="106">
        <v>0.23765419342271354</v>
      </c>
      <c r="K26" s="87">
        <v>91096.172</v>
      </c>
      <c r="L26" s="87">
        <v>10000</v>
      </c>
      <c r="M26" s="87">
        <v>910961.72</v>
      </c>
      <c r="N26" s="106">
        <f>M26/'10'!M$13*100</f>
        <v>0.25454052099969277</v>
      </c>
      <c r="O26" s="106"/>
      <c r="P26" s="87">
        <v>93617</v>
      </c>
      <c r="Q26" s="87">
        <v>12500</v>
      </c>
      <c r="R26" s="87">
        <v>1170211</v>
      </c>
      <c r="S26" s="106">
        <f>R26/'10'!R$13*100</f>
        <v>0.30281490037057884</v>
      </c>
      <c r="T26" s="88">
        <v>73720</v>
      </c>
      <c r="U26" s="88">
        <v>16500</v>
      </c>
      <c r="V26" s="88">
        <v>1216382</v>
      </c>
      <c r="W26" s="106">
        <f>V26/'10'!V$13*100</f>
        <v>0.3180545402852247</v>
      </c>
      <c r="X26" s="81" t="s">
        <v>226</v>
      </c>
      <c r="Y26" s="80" t="s">
        <v>127</v>
      </c>
      <c r="Z26" s="74"/>
      <c r="AA26" s="75"/>
    </row>
    <row r="27" spans="4:27" s="25" customFormat="1" ht="18" customHeight="1">
      <c r="D27" s="82" t="s">
        <v>128</v>
      </c>
      <c r="E27" s="77"/>
      <c r="F27" s="83" t="s">
        <v>271</v>
      </c>
      <c r="G27" s="87">
        <v>227159.712</v>
      </c>
      <c r="H27" s="87">
        <v>8400</v>
      </c>
      <c r="I27" s="87">
        <v>1908141.5807999999</v>
      </c>
      <c r="J27" s="106">
        <v>0.5444399050295087</v>
      </c>
      <c r="K27" s="87">
        <v>239758.26</v>
      </c>
      <c r="L27" s="87">
        <v>9927.58239</v>
      </c>
      <c r="M27" s="87">
        <v>2380219.879833041</v>
      </c>
      <c r="N27" s="106">
        <f>M27/'10'!M$13*100</f>
        <v>0.6650799863539034</v>
      </c>
      <c r="O27" s="106"/>
      <c r="P27" s="87">
        <v>252993</v>
      </c>
      <c r="Q27" s="87">
        <v>11492</v>
      </c>
      <c r="R27" s="87">
        <v>2907506</v>
      </c>
      <c r="S27" s="106">
        <f>R27/'10'!R$13*100</f>
        <v>0.7523738366131066</v>
      </c>
      <c r="T27" s="88">
        <v>219925</v>
      </c>
      <c r="U27" s="88">
        <v>13476</v>
      </c>
      <c r="V27" s="88">
        <v>2963725</v>
      </c>
      <c r="W27" s="106">
        <f>V27/'10'!V$13*100</f>
        <v>0.7749425693629366</v>
      </c>
      <c r="X27" s="81" t="s">
        <v>226</v>
      </c>
      <c r="Y27" s="80" t="s">
        <v>129</v>
      </c>
      <c r="Z27" s="74"/>
      <c r="AA27" s="75"/>
    </row>
    <row r="28" spans="4:27" s="25" customFormat="1" ht="18" customHeight="1">
      <c r="D28" s="82" t="s">
        <v>130</v>
      </c>
      <c r="E28" s="77"/>
      <c r="F28" s="83" t="s">
        <v>271</v>
      </c>
      <c r="G28" s="87">
        <v>85501.902</v>
      </c>
      <c r="H28" s="87">
        <v>8000</v>
      </c>
      <c r="I28" s="87">
        <v>684015.216</v>
      </c>
      <c r="J28" s="106">
        <v>0.1951664294646552</v>
      </c>
      <c r="K28" s="87">
        <v>84863.253</v>
      </c>
      <c r="L28" s="87">
        <v>7800</v>
      </c>
      <c r="M28" s="87">
        <v>661933.3733999999</v>
      </c>
      <c r="N28" s="106">
        <f>M28/'10'!M$13*100</f>
        <v>0.1849571305063402</v>
      </c>
      <c r="O28" s="106"/>
      <c r="P28" s="87">
        <v>78864</v>
      </c>
      <c r="Q28" s="87">
        <v>12500</v>
      </c>
      <c r="R28" s="87">
        <v>985801</v>
      </c>
      <c r="S28" s="106">
        <f>R28/'10'!R$13*100</f>
        <v>0.2550952192384254</v>
      </c>
      <c r="T28" s="88">
        <v>72548</v>
      </c>
      <c r="U28" s="88">
        <v>18750</v>
      </c>
      <c r="V28" s="88">
        <v>1360272</v>
      </c>
      <c r="W28" s="106">
        <f>V28/'10'!V$13*100</f>
        <v>0.3556783030518892</v>
      </c>
      <c r="X28" s="81" t="s">
        <v>226</v>
      </c>
      <c r="Y28" s="80" t="s">
        <v>131</v>
      </c>
      <c r="Z28" s="74"/>
      <c r="AA28" s="75"/>
    </row>
    <row r="29" spans="4:27" s="25" customFormat="1" ht="18" customHeight="1">
      <c r="D29" s="82" t="s">
        <v>132</v>
      </c>
      <c r="E29" s="107"/>
      <c r="F29" s="83" t="s">
        <v>271</v>
      </c>
      <c r="G29" s="87">
        <v>780.083</v>
      </c>
      <c r="H29" s="87">
        <v>280000</v>
      </c>
      <c r="I29" s="87">
        <v>218423.24</v>
      </c>
      <c r="J29" s="106">
        <v>0.06232154324312787</v>
      </c>
      <c r="K29" s="87">
        <v>708.32</v>
      </c>
      <c r="L29" s="87">
        <v>280500</v>
      </c>
      <c r="M29" s="87">
        <v>198683.76</v>
      </c>
      <c r="N29" s="106">
        <f>M29/'10'!M$13*100</f>
        <v>0.05551612836659911</v>
      </c>
      <c r="O29" s="106"/>
      <c r="P29" s="87">
        <v>713</v>
      </c>
      <c r="Q29" s="87">
        <v>303350</v>
      </c>
      <c r="R29" s="87">
        <v>216197</v>
      </c>
      <c r="S29" s="106">
        <f>R29/'10'!R$13*100</f>
        <v>0.055945186821366434</v>
      </c>
      <c r="T29" s="88">
        <v>673</v>
      </c>
      <c r="U29" s="88">
        <v>320000</v>
      </c>
      <c r="V29" s="88">
        <v>215433</v>
      </c>
      <c r="W29" s="106">
        <f>V29/'10'!V$13*100</f>
        <v>0.05633053085072519</v>
      </c>
      <c r="X29" s="81" t="s">
        <v>226</v>
      </c>
      <c r="Y29" s="80" t="s">
        <v>133</v>
      </c>
      <c r="Z29" s="74"/>
      <c r="AA29" s="75"/>
    </row>
    <row r="30" spans="4:27" s="25" customFormat="1" ht="18" customHeight="1">
      <c r="D30" s="82" t="s">
        <v>134</v>
      </c>
      <c r="E30" s="77"/>
      <c r="F30" s="83" t="s">
        <v>271</v>
      </c>
      <c r="G30" s="87">
        <v>8110.509</v>
      </c>
      <c r="H30" s="87">
        <v>6000</v>
      </c>
      <c r="I30" s="87">
        <v>48663.054</v>
      </c>
      <c r="J30" s="106">
        <v>0.01388477079730008</v>
      </c>
      <c r="K30" s="87">
        <v>5870.689</v>
      </c>
      <c r="L30" s="87">
        <v>6220</v>
      </c>
      <c r="M30" s="87">
        <v>36515.68558</v>
      </c>
      <c r="N30" s="106">
        <f>M30/'10'!M$13*100</f>
        <v>0.010203196718512131</v>
      </c>
      <c r="O30" s="106"/>
      <c r="P30" s="87">
        <v>5001</v>
      </c>
      <c r="Q30" s="87">
        <v>7320</v>
      </c>
      <c r="R30" s="87">
        <v>36610</v>
      </c>
      <c r="S30" s="106">
        <f>R30/'10'!R$13*100</f>
        <v>0.00947355092591583</v>
      </c>
      <c r="T30" s="88">
        <v>5130</v>
      </c>
      <c r="U30" s="88">
        <v>7640</v>
      </c>
      <c r="V30" s="88">
        <v>39190</v>
      </c>
      <c r="W30" s="106">
        <f>V30/'10'!V$13*100</f>
        <v>0.010247239299642674</v>
      </c>
      <c r="X30" s="81" t="s">
        <v>226</v>
      </c>
      <c r="Y30" s="80" t="s">
        <v>135</v>
      </c>
      <c r="Z30" s="74"/>
      <c r="AA30" s="75"/>
    </row>
    <row r="31" spans="4:27" s="25" customFormat="1" ht="18" customHeight="1">
      <c r="D31" s="82" t="s">
        <v>136</v>
      </c>
      <c r="E31" s="77"/>
      <c r="F31" s="33" t="s">
        <v>271</v>
      </c>
      <c r="G31" s="108">
        <v>71163</v>
      </c>
      <c r="H31" s="108">
        <v>9500</v>
      </c>
      <c r="I31" s="108">
        <v>676048.5</v>
      </c>
      <c r="J31" s="106">
        <v>0.19289332869158857</v>
      </c>
      <c r="K31" s="108">
        <v>56864.001</v>
      </c>
      <c r="L31" s="108">
        <v>9000</v>
      </c>
      <c r="M31" s="108">
        <v>511776.00899999996</v>
      </c>
      <c r="N31" s="106">
        <f>M31/'10'!M$13*100</f>
        <v>0.14300022614122956</v>
      </c>
      <c r="O31" s="106"/>
      <c r="P31" s="87">
        <v>57515</v>
      </c>
      <c r="Q31" s="87">
        <v>11500</v>
      </c>
      <c r="R31" s="87">
        <v>661420</v>
      </c>
      <c r="S31" s="106">
        <f>R31/'10'!R$13*100</f>
        <v>0.17115531421522123</v>
      </c>
      <c r="T31" s="88">
        <v>51363</v>
      </c>
      <c r="U31" s="88">
        <v>13500</v>
      </c>
      <c r="V31" s="88">
        <v>693400</v>
      </c>
      <c r="W31" s="106">
        <f>V31/'10'!V$13*100</f>
        <v>0.18130736745017173</v>
      </c>
      <c r="X31" s="107" t="s">
        <v>226</v>
      </c>
      <c r="Y31" s="109" t="s">
        <v>137</v>
      </c>
      <c r="Z31" s="74"/>
      <c r="AA31" s="75"/>
    </row>
    <row r="32" spans="4:27" s="25" customFormat="1" ht="18" customHeight="1">
      <c r="D32" s="82" t="s">
        <v>138</v>
      </c>
      <c r="E32" s="77"/>
      <c r="F32" s="33" t="s">
        <v>271</v>
      </c>
      <c r="G32" s="108">
        <v>47206.51</v>
      </c>
      <c r="H32" s="108">
        <v>6000</v>
      </c>
      <c r="I32" s="108">
        <v>283239.06</v>
      </c>
      <c r="J32" s="106">
        <v>0.08081509699211903</v>
      </c>
      <c r="K32" s="108">
        <v>37828.274</v>
      </c>
      <c r="L32" s="108">
        <v>7000</v>
      </c>
      <c r="M32" s="108">
        <v>264797.91799999995</v>
      </c>
      <c r="N32" s="106">
        <f>M32/'10'!M$13*100</f>
        <v>0.07398971716106129</v>
      </c>
      <c r="O32" s="106"/>
      <c r="P32" s="87">
        <v>32062</v>
      </c>
      <c r="Q32" s="87">
        <v>6910</v>
      </c>
      <c r="R32" s="87">
        <v>221550</v>
      </c>
      <c r="S32" s="106">
        <f>R32/'10'!R$13*100</f>
        <v>0.05733037988627841</v>
      </c>
      <c r="T32" s="88">
        <v>28199</v>
      </c>
      <c r="U32" s="88">
        <v>10300</v>
      </c>
      <c r="V32" s="88">
        <v>290451</v>
      </c>
      <c r="W32" s="106">
        <f>V32/'10'!V$13*100</f>
        <v>0.07594592757898734</v>
      </c>
      <c r="X32" s="107" t="s">
        <v>226</v>
      </c>
      <c r="Y32" s="109" t="s">
        <v>139</v>
      </c>
      <c r="Z32" s="74"/>
      <c r="AA32" s="75"/>
    </row>
    <row r="33" spans="3:34" s="25" customFormat="1" ht="18" customHeight="1">
      <c r="C33" s="81"/>
      <c r="D33" s="82" t="s">
        <v>140</v>
      </c>
      <c r="E33" s="86"/>
      <c r="F33" s="83" t="s">
        <v>271</v>
      </c>
      <c r="G33" s="87">
        <v>59072.266</v>
      </c>
      <c r="H33" s="87">
        <v>8000</v>
      </c>
      <c r="I33" s="87">
        <v>472578.128</v>
      </c>
      <c r="J33" s="106">
        <v>0.13483820787526282</v>
      </c>
      <c r="K33" s="87">
        <v>36679.201</v>
      </c>
      <c r="L33" s="87">
        <v>12000</v>
      </c>
      <c r="M33" s="87">
        <v>440150.412</v>
      </c>
      <c r="N33" s="106">
        <f>M33/'10'!M$13*100</f>
        <v>0.12298663349839707</v>
      </c>
      <c r="O33" s="106"/>
      <c r="P33" s="87">
        <v>35136</v>
      </c>
      <c r="Q33" s="87">
        <v>17500</v>
      </c>
      <c r="R33" s="87">
        <v>614875</v>
      </c>
      <c r="S33" s="106">
        <f>R33/'10'!R$13*100</f>
        <v>0.15911088843410262</v>
      </c>
      <c r="T33" s="88">
        <v>28342</v>
      </c>
      <c r="U33" s="88">
        <v>25250</v>
      </c>
      <c r="V33" s="88">
        <v>715636</v>
      </c>
      <c r="W33" s="106">
        <f>V33/'10'!V$13*100</f>
        <v>0.1871215448695862</v>
      </c>
      <c r="X33" s="81" t="s">
        <v>226</v>
      </c>
      <c r="Y33" s="80" t="s">
        <v>141</v>
      </c>
      <c r="Z33" s="74"/>
      <c r="AA33" s="75"/>
      <c r="AB33" s="110"/>
      <c r="AC33" s="110"/>
      <c r="AD33" s="110"/>
      <c r="AE33" s="110"/>
      <c r="AF33" s="110"/>
      <c r="AG33" s="110"/>
      <c r="AH33" s="110"/>
    </row>
    <row r="34" spans="4:34" s="25" customFormat="1" ht="18" customHeight="1">
      <c r="D34" s="82" t="s">
        <v>142</v>
      </c>
      <c r="E34" s="86"/>
      <c r="F34" s="83" t="s">
        <v>271</v>
      </c>
      <c r="G34" s="87">
        <v>32984.344</v>
      </c>
      <c r="H34" s="87">
        <v>10000</v>
      </c>
      <c r="I34" s="87">
        <v>329843.44</v>
      </c>
      <c r="J34" s="106">
        <v>0.09411247726854548</v>
      </c>
      <c r="K34" s="87">
        <v>29629.065</v>
      </c>
      <c r="L34" s="87">
        <v>12000</v>
      </c>
      <c r="M34" s="87">
        <v>355548.78</v>
      </c>
      <c r="N34" s="106">
        <f>M34/'10'!M$13*100</f>
        <v>0.09934728289351735</v>
      </c>
      <c r="O34" s="106"/>
      <c r="P34" s="87">
        <v>29987</v>
      </c>
      <c r="Q34" s="87">
        <v>19680</v>
      </c>
      <c r="R34" s="87">
        <v>590146</v>
      </c>
      <c r="S34" s="106">
        <f>R34/'10'!R$13*100</f>
        <v>0.15271177778545544</v>
      </c>
      <c r="T34" s="88">
        <v>24844</v>
      </c>
      <c r="U34" s="88">
        <v>24500</v>
      </c>
      <c r="V34" s="88">
        <v>608679</v>
      </c>
      <c r="W34" s="106">
        <f>V34/'10'!V$13*100</f>
        <v>0.15915487036660378</v>
      </c>
      <c r="X34" s="81" t="s">
        <v>226</v>
      </c>
      <c r="Y34" s="80" t="s">
        <v>143</v>
      </c>
      <c r="Z34" s="74"/>
      <c r="AA34" s="75"/>
      <c r="AB34" s="110"/>
      <c r="AC34" s="110"/>
      <c r="AD34" s="110"/>
      <c r="AE34" s="110"/>
      <c r="AF34" s="110"/>
      <c r="AG34" s="110"/>
      <c r="AH34" s="110"/>
    </row>
    <row r="35" spans="4:34" s="25" customFormat="1" ht="18" customHeight="1">
      <c r="D35" s="82" t="s">
        <v>323</v>
      </c>
      <c r="E35" s="86"/>
      <c r="F35" s="83" t="s">
        <v>271</v>
      </c>
      <c r="G35" s="87">
        <v>153081.069</v>
      </c>
      <c r="H35" s="87">
        <v>6000</v>
      </c>
      <c r="I35" s="87">
        <v>918486.4139999999</v>
      </c>
      <c r="J35" s="106">
        <v>0.26206685134936397</v>
      </c>
      <c r="K35" s="87">
        <v>142703.037</v>
      </c>
      <c r="L35" s="87">
        <v>8000</v>
      </c>
      <c r="M35" s="87">
        <v>1141624.296</v>
      </c>
      <c r="N35" s="106">
        <f>M35/'10'!M$13*100</f>
        <v>0.3189921559928418</v>
      </c>
      <c r="O35" s="106"/>
      <c r="P35" s="87">
        <v>143889</v>
      </c>
      <c r="Q35" s="87">
        <v>11500</v>
      </c>
      <c r="R35" s="87">
        <v>1654726</v>
      </c>
      <c r="S35" s="106">
        <f>R35/'10'!R$13*100</f>
        <v>0.42819259845498503</v>
      </c>
      <c r="T35" s="88">
        <v>118422</v>
      </c>
      <c r="U35" s="88">
        <v>12800</v>
      </c>
      <c r="V35" s="88">
        <v>1515808</v>
      </c>
      <c r="W35" s="106">
        <f>V35/'10'!V$13*100</f>
        <v>0.39634721378700594</v>
      </c>
      <c r="X35" s="81" t="s">
        <v>226</v>
      </c>
      <c r="Y35" s="80" t="s">
        <v>144</v>
      </c>
      <c r="Z35" s="74"/>
      <c r="AA35" s="75"/>
      <c r="AB35" s="110"/>
      <c r="AC35" s="110"/>
      <c r="AD35" s="110"/>
      <c r="AE35" s="110"/>
      <c r="AF35" s="110"/>
      <c r="AG35" s="110"/>
      <c r="AH35" s="110"/>
    </row>
    <row r="36" spans="4:34" s="25" customFormat="1" ht="18" customHeight="1">
      <c r="D36" s="82" t="s">
        <v>145</v>
      </c>
      <c r="E36" s="86"/>
      <c r="F36" s="83" t="s">
        <v>271</v>
      </c>
      <c r="G36" s="87">
        <v>34870.705</v>
      </c>
      <c r="H36" s="87">
        <v>15800</v>
      </c>
      <c r="I36" s="87">
        <v>550957.139</v>
      </c>
      <c r="J36" s="106">
        <v>0.15720167489182246</v>
      </c>
      <c r="K36" s="87">
        <v>28723.094</v>
      </c>
      <c r="L36" s="87">
        <v>18000</v>
      </c>
      <c r="M36" s="87">
        <v>517015.692</v>
      </c>
      <c r="N36" s="106">
        <f>M36/'10'!M$13*100</f>
        <v>0.144464296048243</v>
      </c>
      <c r="O36" s="106"/>
      <c r="P36" s="87">
        <v>31031</v>
      </c>
      <c r="Q36" s="87">
        <v>24390</v>
      </c>
      <c r="R36" s="87">
        <v>756834</v>
      </c>
      <c r="S36" s="106">
        <f>R36/'10'!R$13*100</f>
        <v>0.19584554606568105</v>
      </c>
      <c r="T36" s="88">
        <v>30180</v>
      </c>
      <c r="U36" s="88">
        <v>30500</v>
      </c>
      <c r="V36" s="88">
        <v>920494</v>
      </c>
      <c r="W36" s="106">
        <f>V36/'10'!V$13*100</f>
        <v>0.24068696840738157</v>
      </c>
      <c r="X36" s="81" t="s">
        <v>226</v>
      </c>
      <c r="Y36" s="80" t="s">
        <v>146</v>
      </c>
      <c r="Z36" s="74"/>
      <c r="AA36" s="75"/>
      <c r="AB36" s="110"/>
      <c r="AC36" s="110"/>
      <c r="AD36" s="110"/>
      <c r="AE36" s="110"/>
      <c r="AF36" s="110"/>
      <c r="AG36" s="110"/>
      <c r="AH36" s="110"/>
    </row>
    <row r="37" spans="4:34" s="25" customFormat="1" ht="18" customHeight="1">
      <c r="D37" s="82" t="s">
        <v>147</v>
      </c>
      <c r="E37" s="86"/>
      <c r="F37" s="83" t="s">
        <v>271</v>
      </c>
      <c r="G37" s="87">
        <v>22424.051</v>
      </c>
      <c r="H37" s="87">
        <v>17000</v>
      </c>
      <c r="I37" s="87">
        <v>381208.867</v>
      </c>
      <c r="J37" s="106">
        <v>0.10876830180435143</v>
      </c>
      <c r="K37" s="87">
        <v>20575.662</v>
      </c>
      <c r="L37" s="87">
        <v>17500</v>
      </c>
      <c r="M37" s="87">
        <v>360074.085</v>
      </c>
      <c r="N37" s="106">
        <f>M37/'10'!M$13*100</f>
        <v>0.10061174161564951</v>
      </c>
      <c r="O37" s="106"/>
      <c r="P37" s="87">
        <v>19737</v>
      </c>
      <c r="Q37" s="87">
        <v>19110</v>
      </c>
      <c r="R37" s="87">
        <v>377165</v>
      </c>
      <c r="S37" s="106">
        <f>R37/'10'!R$13*100</f>
        <v>0.0975987936348824</v>
      </c>
      <c r="T37" s="88">
        <v>15138</v>
      </c>
      <c r="U37" s="88">
        <v>23000</v>
      </c>
      <c r="V37" s="88">
        <v>348177</v>
      </c>
      <c r="W37" s="106">
        <f>V37/'10'!V$13*100</f>
        <v>0.09103988358335512</v>
      </c>
      <c r="X37" s="81" t="s">
        <v>226</v>
      </c>
      <c r="Y37" s="80" t="s">
        <v>148</v>
      </c>
      <c r="Z37" s="74"/>
      <c r="AA37" s="75"/>
      <c r="AB37" s="110"/>
      <c r="AC37" s="110"/>
      <c r="AD37" s="110"/>
      <c r="AE37" s="110"/>
      <c r="AF37" s="110"/>
      <c r="AG37" s="110"/>
      <c r="AH37" s="110"/>
    </row>
    <row r="38" spans="4:34" s="25" customFormat="1" ht="18" customHeight="1">
      <c r="D38" s="82" t="s">
        <v>149</v>
      </c>
      <c r="E38" s="86"/>
      <c r="F38" s="83" t="s">
        <v>271</v>
      </c>
      <c r="G38" s="87">
        <v>11248.209</v>
      </c>
      <c r="H38" s="87">
        <v>27000</v>
      </c>
      <c r="I38" s="87">
        <v>303701.643</v>
      </c>
      <c r="J38" s="106">
        <v>0.0866535771433181</v>
      </c>
      <c r="K38" s="87">
        <v>9094.374</v>
      </c>
      <c r="L38" s="87">
        <v>32500</v>
      </c>
      <c r="M38" s="87">
        <v>295567.155</v>
      </c>
      <c r="N38" s="106">
        <f>M38/'10'!M$13*100</f>
        <v>0.08258724375827445</v>
      </c>
      <c r="O38" s="106"/>
      <c r="P38" s="87">
        <v>8663</v>
      </c>
      <c r="Q38" s="87">
        <v>38600</v>
      </c>
      <c r="R38" s="87">
        <v>334386</v>
      </c>
      <c r="S38" s="106">
        <f>R38/'10'!R$13*100</f>
        <v>0.08652889374251001</v>
      </c>
      <c r="T38" s="88">
        <v>7852</v>
      </c>
      <c r="U38" s="88">
        <v>40500</v>
      </c>
      <c r="V38" s="88">
        <v>318012</v>
      </c>
      <c r="W38" s="106">
        <f>V38/'10'!V$13*100</f>
        <v>0.08315246399994809</v>
      </c>
      <c r="X38" s="81" t="s">
        <v>226</v>
      </c>
      <c r="Y38" s="80" t="s">
        <v>150</v>
      </c>
      <c r="Z38" s="74"/>
      <c r="AA38" s="75"/>
      <c r="AB38" s="110"/>
      <c r="AC38" s="110"/>
      <c r="AD38" s="110"/>
      <c r="AE38" s="110"/>
      <c r="AF38" s="110"/>
      <c r="AG38" s="110"/>
      <c r="AH38" s="110"/>
    </row>
    <row r="39" spans="4:34" s="60" customFormat="1" ht="18" customHeight="1">
      <c r="D39" s="82" t="s">
        <v>151</v>
      </c>
      <c r="E39" s="86"/>
      <c r="F39" s="83" t="s">
        <v>271</v>
      </c>
      <c r="G39" s="87">
        <v>73046.439</v>
      </c>
      <c r="H39" s="87">
        <v>7000</v>
      </c>
      <c r="I39" s="87">
        <v>511325.073</v>
      </c>
      <c r="J39" s="106">
        <v>0.1458936679460712</v>
      </c>
      <c r="K39" s="87">
        <v>77333.34</v>
      </c>
      <c r="L39" s="87">
        <v>8000</v>
      </c>
      <c r="M39" s="87">
        <v>618666.72</v>
      </c>
      <c r="N39" s="106">
        <f>M39/'10'!M$13*100</f>
        <v>0.17286758134465963</v>
      </c>
      <c r="O39" s="106"/>
      <c r="P39" s="87">
        <v>80011</v>
      </c>
      <c r="Q39" s="87">
        <v>11500</v>
      </c>
      <c r="R39" s="87">
        <v>920126</v>
      </c>
      <c r="S39" s="106">
        <f>R39/'10'!R$13*100</f>
        <v>0.23810053316741958</v>
      </c>
      <c r="T39" s="88">
        <v>60629</v>
      </c>
      <c r="U39" s="88">
        <v>12000</v>
      </c>
      <c r="V39" s="88">
        <v>727550</v>
      </c>
      <c r="W39" s="106">
        <f>V39/'10'!V$13*100</f>
        <v>0.19023676837088613</v>
      </c>
      <c r="X39" s="81" t="s">
        <v>226</v>
      </c>
      <c r="Y39" s="80" t="s">
        <v>152</v>
      </c>
      <c r="Z39" s="74"/>
      <c r="AA39" s="75"/>
      <c r="AB39" s="110"/>
      <c r="AC39" s="110"/>
      <c r="AD39" s="110"/>
      <c r="AE39" s="110"/>
      <c r="AF39" s="110"/>
      <c r="AG39" s="110"/>
      <c r="AH39" s="110"/>
    </row>
    <row r="40" spans="4:105" s="60" customFormat="1" ht="18" customHeight="1">
      <c r="D40" s="82" t="s">
        <v>153</v>
      </c>
      <c r="E40" s="77"/>
      <c r="F40" s="83" t="s">
        <v>271</v>
      </c>
      <c r="G40" s="87">
        <v>129207.871</v>
      </c>
      <c r="H40" s="87">
        <v>11000</v>
      </c>
      <c r="I40" s="87">
        <v>1421286.581</v>
      </c>
      <c r="J40" s="106">
        <v>0.4055281531336541</v>
      </c>
      <c r="K40" s="87">
        <v>105977.845</v>
      </c>
      <c r="L40" s="87">
        <v>11500</v>
      </c>
      <c r="M40" s="87">
        <v>1218745.2175</v>
      </c>
      <c r="N40" s="106">
        <f>M40/'10'!M$13*100</f>
        <v>0.34054124977758</v>
      </c>
      <c r="O40" s="106"/>
      <c r="P40" s="87">
        <v>99856</v>
      </c>
      <c r="Q40" s="87">
        <v>13267</v>
      </c>
      <c r="R40" s="87">
        <v>1324781</v>
      </c>
      <c r="S40" s="106">
        <f>R40/'10'!R$13*100</f>
        <v>0.3428129000050724</v>
      </c>
      <c r="T40" s="88">
        <v>95164</v>
      </c>
      <c r="U40" s="88">
        <v>15288</v>
      </c>
      <c r="V40" s="88">
        <v>1454861</v>
      </c>
      <c r="W40" s="106">
        <f>V40/'10'!V$13*100</f>
        <v>0.3804110440091207</v>
      </c>
      <c r="X40" s="81" t="s">
        <v>226</v>
      </c>
      <c r="Y40" s="80" t="s">
        <v>154</v>
      </c>
      <c r="Z40" s="74"/>
      <c r="AA40" s="7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4:105" s="60" customFormat="1" ht="18" customHeight="1">
      <c r="D41" s="111" t="s">
        <v>155</v>
      </c>
      <c r="E41" s="77"/>
      <c r="F41" s="83" t="s">
        <v>271</v>
      </c>
      <c r="G41" s="87">
        <v>434289.477</v>
      </c>
      <c r="H41" s="87">
        <v>10500</v>
      </c>
      <c r="I41" s="87">
        <v>4560039.5085</v>
      </c>
      <c r="J41" s="106">
        <v>1.3010918591783291</v>
      </c>
      <c r="K41" s="87">
        <v>335918.701</v>
      </c>
      <c r="L41" s="87">
        <v>10000</v>
      </c>
      <c r="M41" s="87">
        <v>3359187.01</v>
      </c>
      <c r="N41" s="106">
        <f>M41/'10'!M$13*100</f>
        <v>0.9386225489922893</v>
      </c>
      <c r="O41" s="106"/>
      <c r="P41" s="87">
        <v>314945</v>
      </c>
      <c r="Q41" s="87">
        <v>10500</v>
      </c>
      <c r="R41" s="87">
        <v>3306918</v>
      </c>
      <c r="S41" s="106">
        <f>R41/'10'!R$13*100</f>
        <v>0.8557294750294382</v>
      </c>
      <c r="T41" s="88">
        <v>212488</v>
      </c>
      <c r="U41" s="88">
        <v>11500</v>
      </c>
      <c r="V41" s="88">
        <v>2443611</v>
      </c>
      <c r="W41" s="106">
        <f>V41/'10'!V$13*100</f>
        <v>0.6389453093197023</v>
      </c>
      <c r="X41" s="81" t="s">
        <v>226</v>
      </c>
      <c r="Y41" s="80" t="s">
        <v>156</v>
      </c>
      <c r="Z41" s="74"/>
      <c r="AA41" s="75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2"/>
      <c r="AS41" s="112"/>
      <c r="AT41" s="112"/>
      <c r="AU41" s="112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</row>
    <row r="42" spans="1:27" s="25" customFormat="1" ht="4.5" customHeight="1">
      <c r="A42" s="90"/>
      <c r="B42" s="90"/>
      <c r="C42" s="90"/>
      <c r="D42" s="91"/>
      <c r="E42" s="92"/>
      <c r="F42" s="93"/>
      <c r="G42" s="93"/>
      <c r="H42" s="93"/>
      <c r="I42" s="93"/>
      <c r="J42" s="93"/>
      <c r="K42" s="93"/>
      <c r="L42" s="93"/>
      <c r="M42" s="93"/>
      <c r="N42" s="93"/>
      <c r="O42" s="74"/>
      <c r="P42" s="93"/>
      <c r="Q42" s="93"/>
      <c r="R42" s="93"/>
      <c r="S42" s="93"/>
      <c r="T42" s="94"/>
      <c r="U42" s="95"/>
      <c r="V42" s="94"/>
      <c r="W42" s="93"/>
      <c r="X42" s="93"/>
      <c r="Y42" s="96"/>
      <c r="Z42" s="75"/>
      <c r="AA42" s="75"/>
    </row>
    <row r="43" spans="1:16" s="3" customFormat="1" ht="11.25" customHeight="1">
      <c r="A43" s="1" t="s">
        <v>369</v>
      </c>
      <c r="E43" s="4"/>
      <c r="P43" s="5" t="s">
        <v>416</v>
      </c>
    </row>
    <row r="44" spans="5:34" ht="10.5" customHeight="1">
      <c r="E44" s="101"/>
      <c r="F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7"/>
      <c r="U44" s="98"/>
      <c r="V44" s="97"/>
      <c r="W44" s="89"/>
      <c r="X44" s="89"/>
      <c r="Y44" s="102"/>
      <c r="Z44" s="99"/>
      <c r="AA44" s="89"/>
      <c r="AB44" s="60"/>
      <c r="AC44" s="60"/>
      <c r="AD44" s="60"/>
      <c r="AE44" s="60"/>
      <c r="AF44" s="60"/>
      <c r="AG44" s="60"/>
      <c r="AH44" s="60"/>
    </row>
    <row r="45" ht="10.5" customHeight="1"/>
    <row r="46" ht="10.5" customHeight="1"/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2"/>
  <sheetViews>
    <sheetView zoomScale="120" zoomScaleNormal="120" workbookViewId="0" topLeftCell="A1">
      <selection activeCell="A1" sqref="A1"/>
    </sheetView>
  </sheetViews>
  <sheetFormatPr defaultColWidth="9.00390625" defaultRowHeight="16.5"/>
  <cols>
    <col min="1" max="3" width="2.125" style="6" customWidth="1"/>
    <col min="4" max="4" width="11.75390625" style="6" customWidth="1"/>
    <col min="5" max="5" width="1.12109375" style="6" customWidth="1"/>
    <col min="6" max="6" width="5.625" style="6" customWidth="1"/>
    <col min="7" max="8" width="6.125" style="6" customWidth="1"/>
    <col min="9" max="9" width="8.75390625" style="6" customWidth="1"/>
    <col min="10" max="10" width="5.625" style="6" customWidth="1"/>
    <col min="11" max="11" width="6.125" style="6" customWidth="1"/>
    <col min="12" max="12" width="6.25390625" style="6" customWidth="1"/>
    <col min="13" max="13" width="8.625" style="6" customWidth="1"/>
    <col min="14" max="14" width="6.125" style="6" customWidth="1"/>
    <col min="15" max="15" width="13.625" style="6" customWidth="1"/>
    <col min="16" max="16" width="7.00390625" style="8" customWidth="1"/>
    <col min="17" max="17" width="7.125" style="8" customWidth="1"/>
    <col min="18" max="18" width="9.125" style="8" customWidth="1"/>
    <col min="19" max="19" width="6.125" style="6" customWidth="1"/>
    <col min="20" max="20" width="6.875" style="6" customWidth="1"/>
    <col min="21" max="21" width="7.25390625" style="6" customWidth="1"/>
    <col min="22" max="22" width="8.375" style="6" customWidth="1"/>
    <col min="23" max="23" width="5.625" style="6" customWidth="1"/>
    <col min="24" max="24" width="5.50390625" style="6" customWidth="1"/>
    <col min="25" max="25" width="16.00390625" style="6" customWidth="1"/>
    <col min="26" max="16384" width="9.00390625" style="6" customWidth="1"/>
  </cols>
  <sheetData>
    <row r="1" spans="1:25" s="197" customFormat="1" ht="10.5" customHeight="1">
      <c r="A1" s="224" t="s">
        <v>396</v>
      </c>
      <c r="M1" s="223"/>
      <c r="U1" s="198"/>
      <c r="V1" s="199"/>
      <c r="W1" s="199"/>
      <c r="Y1" s="223" t="s">
        <v>397</v>
      </c>
    </row>
    <row r="2" spans="1:25" ht="27" customHeight="1">
      <c r="A2" s="239" t="s">
        <v>343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P2" s="239" t="s">
        <v>320</v>
      </c>
      <c r="Q2" s="239"/>
      <c r="R2" s="239"/>
      <c r="S2" s="239"/>
      <c r="T2" s="239"/>
      <c r="U2" s="239"/>
      <c r="V2" s="239"/>
      <c r="W2" s="239"/>
      <c r="X2" s="239"/>
      <c r="Y2" s="239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2"/>
      <c r="S3" s="10"/>
      <c r="T3" s="10"/>
      <c r="U3" s="10"/>
      <c r="V3" s="10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7"/>
      <c r="Q4" s="17"/>
      <c r="R4" s="17"/>
      <c r="S4" s="14"/>
      <c r="T4" s="14"/>
      <c r="U4" s="14"/>
      <c r="V4" s="14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265</v>
      </c>
      <c r="G5" s="236" t="s">
        <v>407</v>
      </c>
      <c r="H5" s="237"/>
      <c r="I5" s="237"/>
      <c r="J5" s="238"/>
      <c r="K5" s="236" t="s">
        <v>404</v>
      </c>
      <c r="L5" s="237"/>
      <c r="M5" s="237"/>
      <c r="N5" s="238"/>
      <c r="O5" s="22"/>
      <c r="P5" s="236" t="s">
        <v>406</v>
      </c>
      <c r="Q5" s="237"/>
      <c r="R5" s="237"/>
      <c r="S5" s="238"/>
      <c r="T5" s="236" t="s">
        <v>405</v>
      </c>
      <c r="U5" s="237"/>
      <c r="V5" s="237"/>
      <c r="W5" s="238"/>
      <c r="X5" s="23" t="s">
        <v>212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32"/>
      <c r="Q6" s="32"/>
      <c r="R6" s="32"/>
      <c r="S6" s="29"/>
      <c r="T6" s="19"/>
      <c r="U6" s="19"/>
      <c r="V6" s="19"/>
      <c r="W6" s="29"/>
      <c r="X6" s="19"/>
      <c r="Y6" s="24"/>
    </row>
    <row r="7" spans="1:25" s="25" customFormat="1" ht="14.25" customHeight="1">
      <c r="A7" s="233" t="s">
        <v>294</v>
      </c>
      <c r="B7" s="234"/>
      <c r="C7" s="234"/>
      <c r="D7" s="234"/>
      <c r="E7" s="235"/>
      <c r="F7" s="27"/>
      <c r="G7" s="21" t="s">
        <v>266</v>
      </c>
      <c r="H7" s="21" t="s">
        <v>267</v>
      </c>
      <c r="I7" s="34" t="s">
        <v>295</v>
      </c>
      <c r="J7" s="21" t="s">
        <v>211</v>
      </c>
      <c r="K7" s="21" t="s">
        <v>266</v>
      </c>
      <c r="L7" s="21" t="s">
        <v>267</v>
      </c>
      <c r="M7" s="34" t="s">
        <v>295</v>
      </c>
      <c r="N7" s="21" t="s">
        <v>211</v>
      </c>
      <c r="O7" s="203"/>
      <c r="P7" s="38" t="s">
        <v>266</v>
      </c>
      <c r="Q7" s="38" t="s">
        <v>267</v>
      </c>
      <c r="R7" s="36" t="s">
        <v>296</v>
      </c>
      <c r="S7" s="21" t="s">
        <v>211</v>
      </c>
      <c r="T7" s="113" t="s">
        <v>266</v>
      </c>
      <c r="U7" s="35" t="s">
        <v>267</v>
      </c>
      <c r="V7" s="36" t="s">
        <v>296</v>
      </c>
      <c r="W7" s="21" t="s">
        <v>211</v>
      </c>
      <c r="X7" s="39" t="s">
        <v>213</v>
      </c>
      <c r="Y7" s="40" t="s">
        <v>293</v>
      </c>
    </row>
    <row r="8" spans="1:25" s="25" customFormat="1" ht="11.25">
      <c r="A8" s="19"/>
      <c r="B8" s="19"/>
      <c r="C8" s="19"/>
      <c r="D8" s="19"/>
      <c r="E8" s="26"/>
      <c r="F8" s="27"/>
      <c r="G8" s="43" t="s">
        <v>213</v>
      </c>
      <c r="H8" s="42"/>
      <c r="I8" s="42"/>
      <c r="J8" s="41" t="s">
        <v>214</v>
      </c>
      <c r="K8" s="41" t="s">
        <v>213</v>
      </c>
      <c r="L8" s="42"/>
      <c r="M8" s="42"/>
      <c r="N8" s="41" t="s">
        <v>214</v>
      </c>
      <c r="O8" s="44"/>
      <c r="P8" s="114" t="s">
        <v>213</v>
      </c>
      <c r="Q8" s="46"/>
      <c r="R8" s="46"/>
      <c r="S8" s="41" t="s">
        <v>214</v>
      </c>
      <c r="T8" s="41" t="s">
        <v>213</v>
      </c>
      <c r="U8" s="42"/>
      <c r="V8" s="42"/>
      <c r="W8" s="41" t="s">
        <v>214</v>
      </c>
      <c r="X8" s="48" t="s">
        <v>215</v>
      </c>
      <c r="Y8" s="19"/>
    </row>
    <row r="9" spans="1:25" s="25" customFormat="1" ht="9" customHeight="1">
      <c r="A9" s="19"/>
      <c r="B9" s="19"/>
      <c r="C9" s="19"/>
      <c r="D9" s="19"/>
      <c r="E9" s="26"/>
      <c r="F9" s="21" t="s">
        <v>269</v>
      </c>
      <c r="G9" s="43" t="s">
        <v>215</v>
      </c>
      <c r="H9" s="43" t="s">
        <v>218</v>
      </c>
      <c r="I9" s="43" t="s">
        <v>219</v>
      </c>
      <c r="J9" s="43" t="s">
        <v>220</v>
      </c>
      <c r="K9" s="43" t="s">
        <v>215</v>
      </c>
      <c r="L9" s="43" t="s">
        <v>218</v>
      </c>
      <c r="M9" s="43" t="s">
        <v>219</v>
      </c>
      <c r="N9" s="43" t="s">
        <v>220</v>
      </c>
      <c r="O9" s="49"/>
      <c r="P9" s="51" t="s">
        <v>215</v>
      </c>
      <c r="Q9" s="51" t="s">
        <v>218</v>
      </c>
      <c r="R9" s="51" t="s">
        <v>219</v>
      </c>
      <c r="S9" s="43" t="s">
        <v>220</v>
      </c>
      <c r="T9" s="43" t="s">
        <v>215</v>
      </c>
      <c r="U9" s="43" t="s">
        <v>218</v>
      </c>
      <c r="V9" s="43" t="s">
        <v>219</v>
      </c>
      <c r="W9" s="43" t="s">
        <v>220</v>
      </c>
      <c r="X9" s="52"/>
      <c r="Y9" s="19"/>
    </row>
    <row r="10" spans="1:25" s="60" customFormat="1" ht="3.75" customHeight="1">
      <c r="A10" s="53"/>
      <c r="B10" s="53"/>
      <c r="C10" s="53"/>
      <c r="D10" s="53"/>
      <c r="E10" s="54"/>
      <c r="F10" s="55"/>
      <c r="G10" s="55"/>
      <c r="H10" s="55"/>
      <c r="I10" s="55"/>
      <c r="J10" s="56"/>
      <c r="K10" s="55"/>
      <c r="L10" s="55"/>
      <c r="M10" s="55"/>
      <c r="N10" s="56"/>
      <c r="O10" s="44"/>
      <c r="P10" s="58"/>
      <c r="Q10" s="58"/>
      <c r="R10" s="58"/>
      <c r="S10" s="56"/>
      <c r="T10" s="55"/>
      <c r="U10" s="55"/>
      <c r="V10" s="55"/>
      <c r="W10" s="56"/>
      <c r="X10" s="54"/>
      <c r="Y10" s="53"/>
    </row>
    <row r="11" spans="4:25" s="61" customFormat="1" ht="9.75" customHeight="1">
      <c r="D11" s="62"/>
      <c r="E11" s="63"/>
      <c r="H11" s="64" t="s">
        <v>270</v>
      </c>
      <c r="I11" s="65" t="s">
        <v>210</v>
      </c>
      <c r="J11" s="64" t="s">
        <v>221</v>
      </c>
      <c r="L11" s="64" t="s">
        <v>270</v>
      </c>
      <c r="M11" s="65" t="s">
        <v>210</v>
      </c>
      <c r="N11" s="64" t="s">
        <v>221</v>
      </c>
      <c r="O11" s="64"/>
      <c r="P11" s="66"/>
      <c r="Q11" s="116" t="s">
        <v>415</v>
      </c>
      <c r="R11" s="68" t="s">
        <v>210</v>
      </c>
      <c r="S11" s="64" t="s">
        <v>221</v>
      </c>
      <c r="T11" s="66"/>
      <c r="U11" s="116" t="s">
        <v>415</v>
      </c>
      <c r="V11" s="68" t="s">
        <v>210</v>
      </c>
      <c r="W11" s="64" t="s">
        <v>221</v>
      </c>
      <c r="X11" s="64"/>
      <c r="Y11" s="69"/>
    </row>
    <row r="12" spans="4:25" s="61" customFormat="1" ht="8.25" customHeight="1">
      <c r="D12" s="62"/>
      <c r="E12" s="63"/>
      <c r="H12" s="64" t="s">
        <v>222</v>
      </c>
      <c r="I12" s="64" t="s">
        <v>223</v>
      </c>
      <c r="J12" s="64"/>
      <c r="L12" s="64" t="s">
        <v>222</v>
      </c>
      <c r="M12" s="64" t="s">
        <v>223</v>
      </c>
      <c r="N12" s="64"/>
      <c r="O12" s="64"/>
      <c r="P12" s="115"/>
      <c r="Q12" s="67" t="s">
        <v>222</v>
      </c>
      <c r="R12" s="67" t="s">
        <v>223</v>
      </c>
      <c r="S12" s="64"/>
      <c r="T12" s="64"/>
      <c r="U12" s="64" t="s">
        <v>222</v>
      </c>
      <c r="V12" s="64" t="s">
        <v>223</v>
      </c>
      <c r="W12" s="64"/>
      <c r="X12" s="64"/>
      <c r="Y12" s="69"/>
    </row>
    <row r="13" spans="3:25" s="25" customFormat="1" ht="18.75" customHeight="1">
      <c r="C13" s="81"/>
      <c r="D13" s="82" t="s">
        <v>227</v>
      </c>
      <c r="E13" s="77"/>
      <c r="F13" s="83" t="s">
        <v>271</v>
      </c>
      <c r="G13" s="87">
        <v>45091.283</v>
      </c>
      <c r="H13" s="87">
        <v>13000</v>
      </c>
      <c r="I13" s="87">
        <v>586186.679</v>
      </c>
      <c r="J13" s="106">
        <v>0.16725353247137997</v>
      </c>
      <c r="K13" s="87">
        <v>40006.584</v>
      </c>
      <c r="L13" s="87">
        <v>16000</v>
      </c>
      <c r="M13" s="87">
        <v>640105.344</v>
      </c>
      <c r="N13" s="106">
        <f>M13/'10'!M$13*100</f>
        <v>0.1788579521831582</v>
      </c>
      <c r="O13" s="106"/>
      <c r="P13" s="88">
        <v>42355</v>
      </c>
      <c r="Q13" s="88">
        <v>18540</v>
      </c>
      <c r="R13" s="88">
        <v>785253</v>
      </c>
      <c r="S13" s="106">
        <f>R13/'10'!R$13*100</f>
        <v>0.20319951612204817</v>
      </c>
      <c r="T13" s="88">
        <v>33272</v>
      </c>
      <c r="U13" s="88">
        <v>23000</v>
      </c>
      <c r="V13" s="88">
        <v>765267</v>
      </c>
      <c r="W13" s="106">
        <f>V13/'10'!V$13*100</f>
        <v>0.2000988537157349</v>
      </c>
      <c r="X13" s="81" t="s">
        <v>226</v>
      </c>
      <c r="Y13" s="85" t="s">
        <v>327</v>
      </c>
    </row>
    <row r="14" spans="4:25" s="25" customFormat="1" ht="18.75" customHeight="1">
      <c r="D14" s="82" t="s">
        <v>228</v>
      </c>
      <c r="E14" s="77"/>
      <c r="F14" s="83" t="s">
        <v>271</v>
      </c>
      <c r="G14" s="87">
        <v>103701.684</v>
      </c>
      <c r="H14" s="87">
        <v>18000</v>
      </c>
      <c r="I14" s="87">
        <v>1866630.312</v>
      </c>
      <c r="J14" s="106">
        <v>0.5325957151273888</v>
      </c>
      <c r="K14" s="87">
        <v>85484.535</v>
      </c>
      <c r="L14" s="87">
        <v>22900</v>
      </c>
      <c r="M14" s="87">
        <v>1957595.8515</v>
      </c>
      <c r="N14" s="106">
        <f>M14/'10'!M$13*100</f>
        <v>0.5469905672300337</v>
      </c>
      <c r="O14" s="106"/>
      <c r="P14" s="88">
        <v>78797</v>
      </c>
      <c r="Q14" s="88">
        <v>28560</v>
      </c>
      <c r="R14" s="88">
        <v>2250429</v>
      </c>
      <c r="S14" s="106">
        <f>R14/'10'!R$13*100</f>
        <v>0.5823423582807385</v>
      </c>
      <c r="T14" s="88">
        <v>60307</v>
      </c>
      <c r="U14" s="88">
        <v>28660</v>
      </c>
      <c r="V14" s="88">
        <v>1728389</v>
      </c>
      <c r="W14" s="106">
        <f>V14/'10'!V$13*100</f>
        <v>0.45193201545981376</v>
      </c>
      <c r="X14" s="81" t="s">
        <v>226</v>
      </c>
      <c r="Y14" s="85" t="s">
        <v>328</v>
      </c>
    </row>
    <row r="15" spans="2:25" s="25" customFormat="1" ht="18.75" customHeight="1">
      <c r="B15" s="81"/>
      <c r="C15" s="81"/>
      <c r="D15" s="82" t="s">
        <v>229</v>
      </c>
      <c r="E15" s="77"/>
      <c r="F15" s="83" t="s">
        <v>271</v>
      </c>
      <c r="G15" s="87">
        <v>5948.55</v>
      </c>
      <c r="H15" s="87">
        <v>72000</v>
      </c>
      <c r="I15" s="87">
        <v>428295.6</v>
      </c>
      <c r="J15" s="106">
        <v>0.12220330930097639</v>
      </c>
      <c r="K15" s="87">
        <v>6604.851</v>
      </c>
      <c r="L15" s="87">
        <v>90000</v>
      </c>
      <c r="M15" s="87">
        <v>594436.59</v>
      </c>
      <c r="N15" s="106">
        <f>M15/'10'!M$13*100</f>
        <v>0.1660972091339697</v>
      </c>
      <c r="O15" s="106"/>
      <c r="P15" s="88">
        <v>7001</v>
      </c>
      <c r="Q15" s="88">
        <v>101720</v>
      </c>
      <c r="R15" s="88">
        <v>712176</v>
      </c>
      <c r="S15" s="106">
        <f>R15/'10'!R$13*100</f>
        <v>0.18428941830688428</v>
      </c>
      <c r="T15" s="88">
        <v>5750</v>
      </c>
      <c r="U15" s="88">
        <v>99510</v>
      </c>
      <c r="V15" s="88">
        <v>572152</v>
      </c>
      <c r="W15" s="106">
        <f>V15/'10'!V$13*100</f>
        <v>0.14960394130566868</v>
      </c>
      <c r="X15" s="81" t="s">
        <v>226</v>
      </c>
      <c r="Y15" s="85" t="s">
        <v>329</v>
      </c>
    </row>
    <row r="16" spans="4:25" s="25" customFormat="1" ht="16.5" customHeight="1">
      <c r="D16" s="135"/>
      <c r="E16" s="77"/>
      <c r="F16" s="81"/>
      <c r="G16" s="87"/>
      <c r="H16" s="87"/>
      <c r="I16" s="87"/>
      <c r="J16" s="106"/>
      <c r="K16" s="87"/>
      <c r="L16" s="87"/>
      <c r="M16" s="87"/>
      <c r="N16" s="106"/>
      <c r="O16" s="106"/>
      <c r="P16" s="117"/>
      <c r="Q16" s="117"/>
      <c r="R16" s="117"/>
      <c r="S16" s="106"/>
      <c r="T16" s="88"/>
      <c r="U16" s="88"/>
      <c r="V16" s="88"/>
      <c r="W16" s="106"/>
      <c r="X16" s="81"/>
      <c r="Y16" s="80"/>
    </row>
    <row r="17" spans="3:25" s="25" customFormat="1" ht="18.75" customHeight="1">
      <c r="C17" s="81">
        <v>5</v>
      </c>
      <c r="D17" s="82" t="s">
        <v>86</v>
      </c>
      <c r="E17" s="77"/>
      <c r="F17" s="81"/>
      <c r="G17" s="87"/>
      <c r="H17" s="87"/>
      <c r="I17" s="87">
        <v>2875603.611</v>
      </c>
      <c r="J17" s="106">
        <v>0.8204807088889954</v>
      </c>
      <c r="K17" s="87"/>
      <c r="L17" s="87"/>
      <c r="M17" s="87">
        <v>2777719.47</v>
      </c>
      <c r="N17" s="106">
        <f>M17/'10'!M$13*100</f>
        <v>0.7761491460747555</v>
      </c>
      <c r="O17" s="106"/>
      <c r="P17" s="117"/>
      <c r="Q17" s="117"/>
      <c r="R17" s="87">
        <v>2986614</v>
      </c>
      <c r="S17" s="106">
        <f>R17/'10'!R$13*100</f>
        <v>0.7728445732054954</v>
      </c>
      <c r="T17" s="88"/>
      <c r="U17" s="88"/>
      <c r="V17" s="88">
        <v>2857846</v>
      </c>
      <c r="W17" s="106">
        <f>V17/'10'!V$13*100</f>
        <v>0.7472577658465582</v>
      </c>
      <c r="X17" s="81"/>
      <c r="Y17" s="80" t="s">
        <v>355</v>
      </c>
    </row>
    <row r="18" spans="4:25" s="25" customFormat="1" ht="18.75" customHeight="1">
      <c r="D18" s="82" t="s">
        <v>87</v>
      </c>
      <c r="E18" s="77"/>
      <c r="F18" s="83" t="s">
        <v>271</v>
      </c>
      <c r="G18" s="87">
        <v>5216.646</v>
      </c>
      <c r="H18" s="87">
        <v>28500</v>
      </c>
      <c r="I18" s="87">
        <v>148674.411</v>
      </c>
      <c r="J18" s="106">
        <v>0.042420480230414434</v>
      </c>
      <c r="K18" s="87">
        <v>4883.455</v>
      </c>
      <c r="L18" s="87">
        <v>30000</v>
      </c>
      <c r="M18" s="87">
        <v>146503.65</v>
      </c>
      <c r="N18" s="106">
        <f>M18/'10'!M$13*100</f>
        <v>0.040935985103036636</v>
      </c>
      <c r="O18" s="106"/>
      <c r="P18" s="88">
        <v>5643</v>
      </c>
      <c r="Q18" s="88">
        <v>45000</v>
      </c>
      <c r="R18" s="88">
        <v>253934</v>
      </c>
      <c r="S18" s="106">
        <f>R18/'10'!R$13*100</f>
        <v>0.06571037095934201</v>
      </c>
      <c r="T18" s="88">
        <v>5117</v>
      </c>
      <c r="U18" s="88">
        <v>54000</v>
      </c>
      <c r="V18" s="88">
        <v>276326</v>
      </c>
      <c r="W18" s="106">
        <f>V18/'10'!V$13*100</f>
        <v>0.07225258093169333</v>
      </c>
      <c r="X18" s="81" t="s">
        <v>226</v>
      </c>
      <c r="Y18" s="85" t="s">
        <v>330</v>
      </c>
    </row>
    <row r="19" spans="4:25" s="25" customFormat="1" ht="18.75" customHeight="1">
      <c r="D19" s="82" t="s">
        <v>88</v>
      </c>
      <c r="E19" s="77"/>
      <c r="F19" s="83" t="s">
        <v>271</v>
      </c>
      <c r="G19" s="87">
        <v>4544.882</v>
      </c>
      <c r="H19" s="87">
        <v>600000</v>
      </c>
      <c r="I19" s="87">
        <v>2726929.2</v>
      </c>
      <c r="J19" s="106">
        <v>0.778060228658581</v>
      </c>
      <c r="K19" s="87">
        <v>4536.579</v>
      </c>
      <c r="L19" s="87">
        <v>580000</v>
      </c>
      <c r="M19" s="87">
        <v>2631215.82</v>
      </c>
      <c r="N19" s="106">
        <f>M19/'10'!M$13*100</f>
        <v>0.7352131609717187</v>
      </c>
      <c r="O19" s="106"/>
      <c r="P19" s="88">
        <v>4823</v>
      </c>
      <c r="Q19" s="88">
        <v>566560</v>
      </c>
      <c r="R19" s="88">
        <v>2732679</v>
      </c>
      <c r="S19" s="106">
        <f>R19/'10'!R$13*100</f>
        <v>0.7071339434766662</v>
      </c>
      <c r="T19" s="88">
        <v>4526</v>
      </c>
      <c r="U19" s="88">
        <v>570370</v>
      </c>
      <c r="V19" s="88">
        <v>2581519</v>
      </c>
      <c r="W19" s="106">
        <f>V19/'10'!V$13*100</f>
        <v>0.6750049234389961</v>
      </c>
      <c r="X19" s="81" t="s">
        <v>226</v>
      </c>
      <c r="Y19" s="85" t="s">
        <v>331</v>
      </c>
    </row>
    <row r="20" spans="4:25" s="25" customFormat="1" ht="16.5" customHeight="1">
      <c r="D20" s="135"/>
      <c r="E20" s="77"/>
      <c r="F20" s="81"/>
      <c r="G20" s="87"/>
      <c r="H20" s="87"/>
      <c r="I20" s="87"/>
      <c r="J20" s="106"/>
      <c r="K20" s="87"/>
      <c r="L20" s="87"/>
      <c r="M20" s="87"/>
      <c r="N20" s="106"/>
      <c r="O20" s="106"/>
      <c r="P20" s="88"/>
      <c r="Q20" s="88"/>
      <c r="R20" s="88"/>
      <c r="S20" s="106"/>
      <c r="T20" s="88"/>
      <c r="U20" s="88"/>
      <c r="V20" s="88"/>
      <c r="W20" s="106"/>
      <c r="X20" s="81"/>
      <c r="Y20" s="80"/>
    </row>
    <row r="21" spans="3:25" s="25" customFormat="1" ht="18.75" customHeight="1">
      <c r="C21" s="81">
        <v>6</v>
      </c>
      <c r="D21" s="82" t="s">
        <v>89</v>
      </c>
      <c r="E21" s="77"/>
      <c r="F21" s="81"/>
      <c r="G21" s="87"/>
      <c r="H21" s="87"/>
      <c r="I21" s="87">
        <v>53907643.05360001</v>
      </c>
      <c r="J21" s="106">
        <v>15.381181543227887</v>
      </c>
      <c r="K21" s="87"/>
      <c r="L21" s="87"/>
      <c r="M21" s="87">
        <v>55232235.51484999</v>
      </c>
      <c r="N21" s="106">
        <f>M21/'10'!M$13*100</f>
        <v>15.432966825354253</v>
      </c>
      <c r="O21" s="106"/>
      <c r="P21" s="88"/>
      <c r="Q21" s="88"/>
      <c r="R21" s="88">
        <v>63654193</v>
      </c>
      <c r="S21" s="106">
        <f>R21/'10'!R$13*100</f>
        <v>16.47176287991191</v>
      </c>
      <c r="T21" s="88"/>
      <c r="U21" s="88"/>
      <c r="V21" s="88">
        <v>62300900</v>
      </c>
      <c r="W21" s="106">
        <f>V21/'10'!V$13*100</f>
        <v>16.2901819567009</v>
      </c>
      <c r="X21" s="81"/>
      <c r="Y21" s="80" t="s">
        <v>90</v>
      </c>
    </row>
    <row r="22" spans="4:25" s="25" customFormat="1" ht="18.75" customHeight="1">
      <c r="D22" s="82" t="s">
        <v>91</v>
      </c>
      <c r="E22" s="77"/>
      <c r="F22" s="83" t="s">
        <v>271</v>
      </c>
      <c r="G22" s="87">
        <v>226521.279</v>
      </c>
      <c r="H22" s="87">
        <v>11000</v>
      </c>
      <c r="I22" s="87">
        <v>2491734.069</v>
      </c>
      <c r="J22" s="106">
        <v>0.710953250815062</v>
      </c>
      <c r="K22" s="87">
        <v>223061.385</v>
      </c>
      <c r="L22" s="87">
        <v>9090</v>
      </c>
      <c r="M22" s="87">
        <v>2027627.9896500001</v>
      </c>
      <c r="N22" s="106">
        <f>M22/'10'!M$13*100</f>
        <v>0.5665589163055839</v>
      </c>
      <c r="O22" s="106"/>
      <c r="P22" s="88">
        <v>189900</v>
      </c>
      <c r="Q22" s="88">
        <v>15880</v>
      </c>
      <c r="R22" s="88">
        <v>3015618</v>
      </c>
      <c r="S22" s="106">
        <f>R22/'10'!R$13*100</f>
        <v>0.7803499234118669</v>
      </c>
      <c r="T22" s="88">
        <v>148715</v>
      </c>
      <c r="U22" s="88">
        <v>22000</v>
      </c>
      <c r="V22" s="88">
        <v>3271740</v>
      </c>
      <c r="W22" s="106">
        <f>V22/'10'!V$13*100</f>
        <v>0.8554810591021413</v>
      </c>
      <c r="X22" s="81" t="s">
        <v>226</v>
      </c>
      <c r="Y22" s="85" t="s">
        <v>375</v>
      </c>
    </row>
    <row r="23" spans="4:25" s="25" customFormat="1" ht="18.75" customHeight="1">
      <c r="D23" s="82" t="s">
        <v>92</v>
      </c>
      <c r="E23" s="77"/>
      <c r="F23" s="83" t="s">
        <v>271</v>
      </c>
      <c r="G23" s="87">
        <v>416280.297</v>
      </c>
      <c r="H23" s="87">
        <v>13500</v>
      </c>
      <c r="I23" s="87">
        <v>5619784.0095</v>
      </c>
      <c r="J23" s="106">
        <v>1.6034631304118223</v>
      </c>
      <c r="K23" s="87">
        <v>447806.677</v>
      </c>
      <c r="L23" s="87">
        <v>14860</v>
      </c>
      <c r="M23" s="87">
        <v>6654407.2202200005</v>
      </c>
      <c r="N23" s="106">
        <f>M23/'10'!M$13*100</f>
        <v>1.8593715230744452</v>
      </c>
      <c r="O23" s="106"/>
      <c r="P23" s="88">
        <v>458499</v>
      </c>
      <c r="Q23" s="88">
        <v>16860</v>
      </c>
      <c r="R23" s="88">
        <v>7730286</v>
      </c>
      <c r="S23" s="106">
        <f>R23/'10'!R$13*100</f>
        <v>2.000362144028795</v>
      </c>
      <c r="T23" s="88">
        <v>439872</v>
      </c>
      <c r="U23" s="88">
        <v>17500</v>
      </c>
      <c r="V23" s="88">
        <v>7697767</v>
      </c>
      <c r="W23" s="106">
        <f>V23/'10'!V$13*100</f>
        <v>2.0127803144142</v>
      </c>
      <c r="X23" s="81" t="s">
        <v>226</v>
      </c>
      <c r="Y23" s="85" t="s">
        <v>332</v>
      </c>
    </row>
    <row r="24" spans="4:25" s="25" customFormat="1" ht="18.75" customHeight="1">
      <c r="D24" s="82" t="s">
        <v>93</v>
      </c>
      <c r="E24" s="77"/>
      <c r="F24" s="83" t="s">
        <v>271</v>
      </c>
      <c r="G24" s="87">
        <v>105714.941</v>
      </c>
      <c r="H24" s="87">
        <v>18000</v>
      </c>
      <c r="I24" s="87">
        <v>1902868.938</v>
      </c>
      <c r="J24" s="106">
        <v>0.5429354898570858</v>
      </c>
      <c r="K24" s="87">
        <v>105369.582</v>
      </c>
      <c r="L24" s="87">
        <v>17000</v>
      </c>
      <c r="M24" s="87">
        <v>1791282.894</v>
      </c>
      <c r="N24" s="106">
        <f>M24/'10'!M$13*100</f>
        <v>0.5005194741844887</v>
      </c>
      <c r="O24" s="106"/>
      <c r="P24" s="88">
        <v>107143</v>
      </c>
      <c r="Q24" s="88">
        <v>20740</v>
      </c>
      <c r="R24" s="88">
        <v>2222145</v>
      </c>
      <c r="S24" s="106">
        <f>R24/'10'!R$13*100</f>
        <v>0.5750233221051416</v>
      </c>
      <c r="T24" s="88">
        <v>93207</v>
      </c>
      <c r="U24" s="88">
        <v>21500</v>
      </c>
      <c r="V24" s="88">
        <v>2003960</v>
      </c>
      <c r="W24" s="106">
        <f>V24/'10'!V$13*100</f>
        <v>0.5239871821105367</v>
      </c>
      <c r="X24" s="81" t="s">
        <v>226</v>
      </c>
      <c r="Y24" s="85" t="s">
        <v>333</v>
      </c>
    </row>
    <row r="25" spans="4:25" s="25" customFormat="1" ht="18.75" customHeight="1">
      <c r="D25" s="82" t="s">
        <v>95</v>
      </c>
      <c r="E25" s="77"/>
      <c r="F25" s="83" t="s">
        <v>271</v>
      </c>
      <c r="G25" s="87">
        <v>54163.525</v>
      </c>
      <c r="H25" s="87">
        <v>12000</v>
      </c>
      <c r="I25" s="87">
        <v>649962.3</v>
      </c>
      <c r="J25" s="106">
        <v>0.18545029176315148</v>
      </c>
      <c r="K25" s="87">
        <v>54997.532</v>
      </c>
      <c r="L25" s="87">
        <v>10500</v>
      </c>
      <c r="M25" s="87">
        <v>577474.086</v>
      </c>
      <c r="N25" s="106">
        <f>M25/'10'!M$13*100</f>
        <v>0.16135755376665156</v>
      </c>
      <c r="O25" s="106"/>
      <c r="P25" s="88">
        <v>56816</v>
      </c>
      <c r="Q25" s="88">
        <v>18500</v>
      </c>
      <c r="R25" s="88">
        <v>1051089</v>
      </c>
      <c r="S25" s="106">
        <f>R25/'10'!R$13*100</f>
        <v>0.2719897615178898</v>
      </c>
      <c r="T25" s="88">
        <v>43656</v>
      </c>
      <c r="U25" s="88">
        <v>20350</v>
      </c>
      <c r="V25" s="88">
        <v>888391</v>
      </c>
      <c r="W25" s="106">
        <f>V25/'10'!V$13*100</f>
        <v>0.23229280859017234</v>
      </c>
      <c r="X25" s="81" t="s">
        <v>226</v>
      </c>
      <c r="Y25" s="85" t="s">
        <v>334</v>
      </c>
    </row>
    <row r="26" spans="3:25" s="25" customFormat="1" ht="18.75" customHeight="1">
      <c r="C26" s="81"/>
      <c r="D26" s="82" t="s">
        <v>94</v>
      </c>
      <c r="E26" s="77"/>
      <c r="F26" s="83" t="s">
        <v>271</v>
      </c>
      <c r="G26" s="87">
        <v>74479.813</v>
      </c>
      <c r="H26" s="87">
        <v>16000</v>
      </c>
      <c r="I26" s="87">
        <v>1191677.008</v>
      </c>
      <c r="J26" s="106">
        <v>0.34001487289499616</v>
      </c>
      <c r="K26" s="87">
        <v>88575.496</v>
      </c>
      <c r="L26" s="87">
        <v>14500</v>
      </c>
      <c r="M26" s="87">
        <v>1284344.692</v>
      </c>
      <c r="N26" s="106">
        <f>M26/'10'!M$13*100</f>
        <v>0.3588710259360513</v>
      </c>
      <c r="O26" s="106"/>
      <c r="P26" s="88">
        <v>87362</v>
      </c>
      <c r="Q26" s="88">
        <v>17150</v>
      </c>
      <c r="R26" s="88">
        <v>1498255</v>
      </c>
      <c r="S26" s="106">
        <f>R26/'10'!R$13*100</f>
        <v>0.38770267802534897</v>
      </c>
      <c r="T26" s="88">
        <v>69830</v>
      </c>
      <c r="U26" s="88">
        <v>26500</v>
      </c>
      <c r="V26" s="88">
        <v>1850496</v>
      </c>
      <c r="W26" s="106">
        <f>V26/'10'!V$13*100</f>
        <v>0.48386004937564603</v>
      </c>
      <c r="X26" s="81" t="s">
        <v>226</v>
      </c>
      <c r="Y26" s="85" t="s">
        <v>372</v>
      </c>
    </row>
    <row r="27" spans="4:25" s="25" customFormat="1" ht="18.75" customHeight="1">
      <c r="D27" s="82" t="s">
        <v>302</v>
      </c>
      <c r="E27" s="77"/>
      <c r="F27" s="83" t="s">
        <v>271</v>
      </c>
      <c r="G27" s="87">
        <v>848.337</v>
      </c>
      <c r="H27" s="87">
        <v>15000</v>
      </c>
      <c r="I27" s="87">
        <v>12725.055</v>
      </c>
      <c r="J27" s="106">
        <v>0.0036307723731855666</v>
      </c>
      <c r="K27" s="87">
        <v>824.024</v>
      </c>
      <c r="L27" s="87">
        <v>15200</v>
      </c>
      <c r="M27" s="87">
        <v>12525.1648</v>
      </c>
      <c r="N27" s="106">
        <f>M27/'10'!M$13*100</f>
        <v>0.003499776010125884</v>
      </c>
      <c r="O27" s="106"/>
      <c r="P27" s="88">
        <v>810</v>
      </c>
      <c r="Q27" s="88">
        <v>15200</v>
      </c>
      <c r="R27" s="88">
        <v>12306</v>
      </c>
      <c r="S27" s="106">
        <f>R27/'10'!R$13*100</f>
        <v>0.003184417309323142</v>
      </c>
      <c r="T27" s="88">
        <v>766</v>
      </c>
      <c r="U27" s="88">
        <v>15000</v>
      </c>
      <c r="V27" s="88">
        <v>11490</v>
      </c>
      <c r="W27" s="106">
        <f>V27/'10'!V$13*100</f>
        <v>0.0030043577329138637</v>
      </c>
      <c r="X27" s="81" t="s">
        <v>226</v>
      </c>
      <c r="Y27" s="85" t="s">
        <v>373</v>
      </c>
    </row>
    <row r="28" spans="4:25" s="25" customFormat="1" ht="18.75" customHeight="1">
      <c r="D28" s="82" t="s">
        <v>303</v>
      </c>
      <c r="E28" s="77"/>
      <c r="F28" s="83" t="s">
        <v>271</v>
      </c>
      <c r="G28" s="87">
        <v>10135.96</v>
      </c>
      <c r="H28" s="87">
        <v>31000</v>
      </c>
      <c r="I28" s="87">
        <v>314214.76</v>
      </c>
      <c r="J28" s="106">
        <v>0.08965322899234096</v>
      </c>
      <c r="K28" s="87">
        <v>10648.915</v>
      </c>
      <c r="L28" s="87">
        <v>30200</v>
      </c>
      <c r="M28" s="87">
        <v>321597.233</v>
      </c>
      <c r="N28" s="106">
        <f>M28/'10'!M$13*100</f>
        <v>0.08986055664323589</v>
      </c>
      <c r="O28" s="106"/>
      <c r="P28" s="88">
        <v>11271</v>
      </c>
      <c r="Q28" s="88">
        <v>26360</v>
      </c>
      <c r="R28" s="88">
        <v>297099</v>
      </c>
      <c r="S28" s="106">
        <f>R28/'10'!R$13*100</f>
        <v>0.07688015587376859</v>
      </c>
      <c r="T28" s="88">
        <v>9504</v>
      </c>
      <c r="U28" s="88">
        <v>27600</v>
      </c>
      <c r="V28" s="88">
        <v>262312</v>
      </c>
      <c r="W28" s="106">
        <f>V28/'10'!V$13*100</f>
        <v>0.06858825810583999</v>
      </c>
      <c r="X28" s="81" t="s">
        <v>226</v>
      </c>
      <c r="Y28" s="85" t="s">
        <v>374</v>
      </c>
    </row>
    <row r="29" spans="4:25" s="25" customFormat="1" ht="18.75" customHeight="1">
      <c r="D29" s="82" t="s">
        <v>304</v>
      </c>
      <c r="E29" s="77"/>
      <c r="F29" s="83" t="s">
        <v>271</v>
      </c>
      <c r="G29" s="87">
        <v>142680.78</v>
      </c>
      <c r="H29" s="87">
        <v>10500</v>
      </c>
      <c r="I29" s="87">
        <v>1498148.19</v>
      </c>
      <c r="J29" s="106">
        <v>0.4274586678949491</v>
      </c>
      <c r="K29" s="87">
        <v>204574.61</v>
      </c>
      <c r="L29" s="87">
        <v>10000</v>
      </c>
      <c r="M29" s="87">
        <v>2045746.1</v>
      </c>
      <c r="N29" s="106">
        <f>M29/'10'!M$13*100</f>
        <v>0.571621470688241</v>
      </c>
      <c r="O29" s="106"/>
      <c r="P29" s="88">
        <v>211409</v>
      </c>
      <c r="Q29" s="88">
        <v>9500</v>
      </c>
      <c r="R29" s="88">
        <v>2008388</v>
      </c>
      <c r="S29" s="106">
        <f>R29/'10'!R$13*100</f>
        <v>0.5197095328325115</v>
      </c>
      <c r="T29" s="88">
        <v>193847</v>
      </c>
      <c r="U29" s="88">
        <v>10200</v>
      </c>
      <c r="V29" s="88">
        <v>1977240</v>
      </c>
      <c r="W29" s="106">
        <f>V29/'10'!V$13*100</f>
        <v>0.5170005468952662</v>
      </c>
      <c r="X29" s="81" t="s">
        <v>226</v>
      </c>
      <c r="Y29" s="85" t="s">
        <v>335</v>
      </c>
    </row>
    <row r="30" spans="4:25" s="25" customFormat="1" ht="18.75" customHeight="1">
      <c r="D30" s="82" t="s">
        <v>305</v>
      </c>
      <c r="E30" s="77"/>
      <c r="F30" s="83" t="s">
        <v>271</v>
      </c>
      <c r="G30" s="87">
        <v>20567.908</v>
      </c>
      <c r="H30" s="87">
        <v>16500</v>
      </c>
      <c r="I30" s="87">
        <v>339370.482</v>
      </c>
      <c r="J30" s="106">
        <v>0.09683077757387057</v>
      </c>
      <c r="K30" s="87">
        <v>18161.025</v>
      </c>
      <c r="L30" s="87">
        <v>15500</v>
      </c>
      <c r="M30" s="87">
        <v>281495.8875</v>
      </c>
      <c r="N30" s="106">
        <f>M30/'10'!M$13*100</f>
        <v>0.07865545641535948</v>
      </c>
      <c r="O30" s="106"/>
      <c r="P30" s="88">
        <v>19476</v>
      </c>
      <c r="Q30" s="88">
        <v>26030</v>
      </c>
      <c r="R30" s="88">
        <v>506959</v>
      </c>
      <c r="S30" s="106">
        <f>R30/'10'!R$13*100</f>
        <v>0.13118552045483103</v>
      </c>
      <c r="T30" s="88">
        <v>16581</v>
      </c>
      <c r="U30" s="88">
        <v>27630</v>
      </c>
      <c r="V30" s="88">
        <v>458142</v>
      </c>
      <c r="W30" s="106">
        <f>V30/'10'!V$13*100</f>
        <v>0.11979307749979315</v>
      </c>
      <c r="X30" s="81" t="s">
        <v>226</v>
      </c>
      <c r="Y30" s="85" t="s">
        <v>336</v>
      </c>
    </row>
    <row r="31" spans="4:25" s="25" customFormat="1" ht="18.75" customHeight="1">
      <c r="D31" s="82" t="s">
        <v>306</v>
      </c>
      <c r="E31" s="77"/>
      <c r="F31" s="33" t="s">
        <v>271</v>
      </c>
      <c r="G31" s="87">
        <v>10759.786</v>
      </c>
      <c r="H31" s="87">
        <v>14000</v>
      </c>
      <c r="I31" s="87">
        <v>150637.004</v>
      </c>
      <c r="J31" s="106">
        <v>0.04298045646974757</v>
      </c>
      <c r="K31" s="87">
        <v>9821.23</v>
      </c>
      <c r="L31" s="87">
        <v>13500</v>
      </c>
      <c r="M31" s="87">
        <v>132586.605</v>
      </c>
      <c r="N31" s="106">
        <f>M31/'10'!M$13*100</f>
        <v>0.037047290542878655</v>
      </c>
      <c r="O31" s="106"/>
      <c r="P31" s="88">
        <v>7843</v>
      </c>
      <c r="Q31" s="88">
        <v>17040</v>
      </c>
      <c r="R31" s="88">
        <v>133647</v>
      </c>
      <c r="S31" s="106">
        <f>R31/'10'!R$13*100</f>
        <v>0.03458376565408012</v>
      </c>
      <c r="T31" s="88">
        <v>8180</v>
      </c>
      <c r="U31" s="88">
        <v>17360</v>
      </c>
      <c r="V31" s="88">
        <v>142011</v>
      </c>
      <c r="W31" s="106">
        <f>V31/'10'!V$13*100</f>
        <v>0.037132449609123645</v>
      </c>
      <c r="X31" s="107" t="s">
        <v>226</v>
      </c>
      <c r="Y31" s="125" t="s">
        <v>376</v>
      </c>
    </row>
    <row r="32" spans="3:25" s="25" customFormat="1" ht="18.75" customHeight="1">
      <c r="C32" s="81"/>
      <c r="D32" s="82" t="s">
        <v>307</v>
      </c>
      <c r="E32" s="86"/>
      <c r="F32" s="33" t="s">
        <v>271</v>
      </c>
      <c r="G32" s="87">
        <v>40222.938</v>
      </c>
      <c r="H32" s="87">
        <v>12500</v>
      </c>
      <c r="I32" s="87">
        <v>502786.725</v>
      </c>
      <c r="J32" s="106">
        <v>0.143457466449807</v>
      </c>
      <c r="K32" s="87">
        <v>36108.823</v>
      </c>
      <c r="L32" s="87">
        <v>11500</v>
      </c>
      <c r="M32" s="87">
        <v>415251.46449999994</v>
      </c>
      <c r="N32" s="106">
        <f>M32/'10'!M$13*100</f>
        <v>0.11602938059759021</v>
      </c>
      <c r="O32" s="106"/>
      <c r="P32" s="88">
        <v>45684</v>
      </c>
      <c r="Q32" s="88">
        <v>14263</v>
      </c>
      <c r="R32" s="88">
        <v>651607</v>
      </c>
      <c r="S32" s="106">
        <f>R32/'10'!R$13*100</f>
        <v>0.16861600923745526</v>
      </c>
      <c r="T32" s="88">
        <v>35991</v>
      </c>
      <c r="U32" s="88">
        <v>18390</v>
      </c>
      <c r="V32" s="88">
        <v>661857</v>
      </c>
      <c r="W32" s="106">
        <f>V32/'10'!V$13*100</f>
        <v>0.17305963411951011</v>
      </c>
      <c r="X32" s="107" t="s">
        <v>226</v>
      </c>
      <c r="Y32" s="125" t="s">
        <v>377</v>
      </c>
    </row>
    <row r="33" spans="4:25" s="25" customFormat="1" ht="18.75" customHeight="1">
      <c r="D33" s="82" t="s">
        <v>96</v>
      </c>
      <c r="E33" s="86"/>
      <c r="F33" s="33" t="s">
        <v>271</v>
      </c>
      <c r="G33" s="87">
        <v>110925.084</v>
      </c>
      <c r="H33" s="87">
        <v>19500</v>
      </c>
      <c r="I33" s="87">
        <v>2163039.138</v>
      </c>
      <c r="J33" s="106">
        <v>0.6171684715209107</v>
      </c>
      <c r="K33" s="87">
        <v>134583.194</v>
      </c>
      <c r="L33" s="87">
        <v>17500</v>
      </c>
      <c r="M33" s="87">
        <v>2355205.895</v>
      </c>
      <c r="N33" s="106">
        <f>M33/'10'!M$13*100</f>
        <v>0.6580905897723646</v>
      </c>
      <c r="O33" s="106"/>
      <c r="P33" s="88">
        <v>102337</v>
      </c>
      <c r="Q33" s="88">
        <v>26260</v>
      </c>
      <c r="R33" s="88">
        <v>2687361</v>
      </c>
      <c r="S33" s="106">
        <f>R33/'10'!R$13*100</f>
        <v>0.695407027856326</v>
      </c>
      <c r="T33" s="88">
        <v>102790</v>
      </c>
      <c r="U33" s="88">
        <v>27400</v>
      </c>
      <c r="V33" s="88">
        <v>2816447</v>
      </c>
      <c r="W33" s="106">
        <f>V33/'10'!V$13*100</f>
        <v>0.736432926352659</v>
      </c>
      <c r="X33" s="107" t="s">
        <v>226</v>
      </c>
      <c r="Y33" s="125" t="s">
        <v>337</v>
      </c>
    </row>
    <row r="34" spans="4:25" s="25" customFormat="1" ht="18.75" customHeight="1">
      <c r="D34" s="82" t="s">
        <v>97</v>
      </c>
      <c r="E34" s="86"/>
      <c r="F34" s="33" t="s">
        <v>271</v>
      </c>
      <c r="G34" s="108">
        <v>213366.341</v>
      </c>
      <c r="H34" s="108">
        <v>21000</v>
      </c>
      <c r="I34" s="108">
        <v>4480693.161</v>
      </c>
      <c r="J34" s="106">
        <v>1.2784523871747753</v>
      </c>
      <c r="K34" s="108">
        <v>220513.167</v>
      </c>
      <c r="L34" s="108">
        <v>22500</v>
      </c>
      <c r="M34" s="108">
        <v>4961546.2575</v>
      </c>
      <c r="N34" s="106">
        <f>M34/'10'!M$13*100</f>
        <v>1.38635306140869</v>
      </c>
      <c r="O34" s="106"/>
      <c r="P34" s="88">
        <v>182196</v>
      </c>
      <c r="Q34" s="88">
        <v>32400</v>
      </c>
      <c r="R34" s="88">
        <v>5903157</v>
      </c>
      <c r="S34" s="106">
        <f>R34/'10'!R$13*100</f>
        <v>1.527556909674311</v>
      </c>
      <c r="T34" s="88">
        <v>149996</v>
      </c>
      <c r="U34" s="88">
        <v>40500</v>
      </c>
      <c r="V34" s="88">
        <v>6074843</v>
      </c>
      <c r="W34" s="106">
        <f>V34/'10'!V$13*100</f>
        <v>1.5884248514610666</v>
      </c>
      <c r="X34" s="107" t="s">
        <v>226</v>
      </c>
      <c r="Y34" s="125" t="s">
        <v>338</v>
      </c>
    </row>
    <row r="35" spans="4:25" s="25" customFormat="1" ht="18.75" customHeight="1">
      <c r="D35" s="82" t="s">
        <v>98</v>
      </c>
      <c r="E35" s="86"/>
      <c r="F35" s="33" t="s">
        <v>271</v>
      </c>
      <c r="G35" s="87">
        <v>162252.909</v>
      </c>
      <c r="H35" s="87">
        <v>75000</v>
      </c>
      <c r="I35" s="87">
        <v>12168968.175000003</v>
      </c>
      <c r="J35" s="106">
        <v>3.472107072225966</v>
      </c>
      <c r="K35" s="87">
        <v>159583.746</v>
      </c>
      <c r="L35" s="87">
        <v>81000</v>
      </c>
      <c r="M35" s="87">
        <v>12926283.426000003</v>
      </c>
      <c r="N35" s="106">
        <f>M35/'10'!M$13*100</f>
        <v>3.611856399238965</v>
      </c>
      <c r="O35" s="106"/>
      <c r="P35" s="88">
        <v>143368</v>
      </c>
      <c r="Q35" s="88">
        <v>80300</v>
      </c>
      <c r="R35" s="88">
        <v>11512433</v>
      </c>
      <c r="S35" s="106">
        <f>R35/'10'!R$13*100</f>
        <v>2.979066383684621</v>
      </c>
      <c r="T35" s="88">
        <v>138095</v>
      </c>
      <c r="U35" s="88">
        <v>73000</v>
      </c>
      <c r="V35" s="88">
        <v>10080945</v>
      </c>
      <c r="W35" s="106">
        <f>V35/'10'!V$13*100</f>
        <v>2.635923852552598</v>
      </c>
      <c r="X35" s="81" t="s">
        <v>226</v>
      </c>
      <c r="Y35" s="85" t="s">
        <v>378</v>
      </c>
    </row>
    <row r="36" spans="4:25" s="25" customFormat="1" ht="18.75" customHeight="1">
      <c r="D36" s="82" t="s">
        <v>99</v>
      </c>
      <c r="E36" s="86"/>
      <c r="F36" s="33" t="s">
        <v>271</v>
      </c>
      <c r="G36" s="87">
        <v>203580.53</v>
      </c>
      <c r="H36" s="87">
        <v>9800</v>
      </c>
      <c r="I36" s="87">
        <v>1995089.194</v>
      </c>
      <c r="J36" s="106">
        <v>0.5692482058125689</v>
      </c>
      <c r="K36" s="87">
        <v>198407.507</v>
      </c>
      <c r="L36" s="87">
        <v>9000</v>
      </c>
      <c r="M36" s="87">
        <v>1785667.563</v>
      </c>
      <c r="N36" s="106">
        <f>M36/'10'!M$13*100</f>
        <v>0.49895044087941665</v>
      </c>
      <c r="O36" s="106"/>
      <c r="P36" s="88">
        <v>184738</v>
      </c>
      <c r="Q36" s="88">
        <v>11000</v>
      </c>
      <c r="R36" s="88">
        <v>2032113</v>
      </c>
      <c r="S36" s="106">
        <f>R36/'10'!R$13*100</f>
        <v>0.5258488389160229</v>
      </c>
      <c r="T36" s="88">
        <v>137166</v>
      </c>
      <c r="U36" s="88">
        <v>15300</v>
      </c>
      <c r="V36" s="88">
        <v>2098646</v>
      </c>
      <c r="W36" s="106">
        <f>V36/'10'!V$13*100</f>
        <v>0.5487452862270451</v>
      </c>
      <c r="X36" s="81" t="s">
        <v>226</v>
      </c>
      <c r="Y36" s="85" t="s">
        <v>339</v>
      </c>
    </row>
    <row r="37" spans="3:63" s="25" customFormat="1" ht="18.75" customHeight="1">
      <c r="C37" s="81"/>
      <c r="D37" s="82" t="s">
        <v>69</v>
      </c>
      <c r="E37" s="77"/>
      <c r="F37" s="83" t="s">
        <v>271</v>
      </c>
      <c r="G37" s="87">
        <v>95133.844</v>
      </c>
      <c r="H37" s="87">
        <v>20500</v>
      </c>
      <c r="I37" s="87">
        <v>1950243.802</v>
      </c>
      <c r="J37" s="106">
        <v>0.5564527082419669</v>
      </c>
      <c r="K37" s="87">
        <v>92658.037</v>
      </c>
      <c r="L37" s="87">
        <v>22000</v>
      </c>
      <c r="M37" s="87">
        <v>2038476.814</v>
      </c>
      <c r="N37" s="106">
        <f>M37/'10'!M$13*100</f>
        <v>0.5695902900084032</v>
      </c>
      <c r="O37" s="106"/>
      <c r="P37" s="87">
        <v>68687</v>
      </c>
      <c r="Q37" s="87">
        <v>30500</v>
      </c>
      <c r="R37" s="87">
        <v>2094944</v>
      </c>
      <c r="S37" s="106">
        <f>R37/'10'!R$13*100</f>
        <v>0.5421075845654688</v>
      </c>
      <c r="T37" s="122">
        <v>84991</v>
      </c>
      <c r="U37" s="122">
        <v>31800</v>
      </c>
      <c r="V37" s="88">
        <v>2702705</v>
      </c>
      <c r="W37" s="106">
        <f>V37/'10'!V$13*100</f>
        <v>0.7066921380796313</v>
      </c>
      <c r="X37" s="81" t="s">
        <v>226</v>
      </c>
      <c r="Y37" s="85" t="s">
        <v>379</v>
      </c>
      <c r="Z37" s="75"/>
      <c r="AA37" s="75"/>
      <c r="AB37" s="75"/>
      <c r="AC37" s="75"/>
      <c r="AD37" s="75"/>
      <c r="AE37" s="75"/>
      <c r="AF37" s="75"/>
      <c r="AG37" s="75"/>
      <c r="AH37" s="75"/>
      <c r="AI37" s="110"/>
      <c r="AJ37" s="110"/>
      <c r="AK37" s="110"/>
      <c r="AL37" s="110"/>
      <c r="AM37" s="110"/>
      <c r="AN37" s="110"/>
      <c r="AO37" s="110"/>
      <c r="AP37" s="110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</row>
    <row r="38" spans="4:63" s="25" customFormat="1" ht="18.75" customHeight="1">
      <c r="D38" s="82" t="s">
        <v>70</v>
      </c>
      <c r="E38" s="77"/>
      <c r="F38" s="83" t="s">
        <v>271</v>
      </c>
      <c r="G38" s="87">
        <v>84971.819</v>
      </c>
      <c r="H38" s="87">
        <v>28200</v>
      </c>
      <c r="I38" s="87">
        <v>2396205.2958</v>
      </c>
      <c r="J38" s="106">
        <v>0.683696533215109</v>
      </c>
      <c r="K38" s="87">
        <v>92122.348</v>
      </c>
      <c r="L38" s="87">
        <v>27200</v>
      </c>
      <c r="M38" s="87">
        <v>2505727.8656</v>
      </c>
      <c r="N38" s="106">
        <f>M38/'10'!M$13*100</f>
        <v>0.7001493722406602</v>
      </c>
      <c r="O38" s="106"/>
      <c r="P38" s="87">
        <v>97884</v>
      </c>
      <c r="Q38" s="87">
        <v>30200</v>
      </c>
      <c r="R38" s="87">
        <v>2956107</v>
      </c>
      <c r="S38" s="106">
        <f>R38/'10'!R$13*100</f>
        <v>0.7649502924598818</v>
      </c>
      <c r="T38" s="122">
        <v>71105</v>
      </c>
      <c r="U38" s="122">
        <v>35700</v>
      </c>
      <c r="V38" s="88">
        <v>2538435</v>
      </c>
      <c r="W38" s="106">
        <f>V38/'10'!V$13*100</f>
        <v>0.66373949710611</v>
      </c>
      <c r="X38" s="81" t="s">
        <v>226</v>
      </c>
      <c r="Y38" s="85" t="s">
        <v>340</v>
      </c>
      <c r="Z38" s="75"/>
      <c r="AA38" s="75"/>
      <c r="AB38" s="75"/>
      <c r="AC38" s="75"/>
      <c r="AD38" s="75"/>
      <c r="AE38" s="75"/>
      <c r="AF38" s="75"/>
      <c r="AG38" s="75"/>
      <c r="AH38" s="75"/>
      <c r="AI38" s="110"/>
      <c r="AJ38" s="110"/>
      <c r="AK38" s="110"/>
      <c r="AL38" s="110"/>
      <c r="AM38" s="110"/>
      <c r="AN38" s="110"/>
      <c r="AO38" s="110"/>
      <c r="AP38" s="110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</row>
    <row r="39" spans="2:63" s="25" customFormat="1" ht="18.75" customHeight="1">
      <c r="B39" s="81"/>
      <c r="C39" s="81"/>
      <c r="D39" s="82" t="s">
        <v>71</v>
      </c>
      <c r="E39" s="77"/>
      <c r="F39" s="83" t="s">
        <v>271</v>
      </c>
      <c r="G39" s="87">
        <v>6623.278</v>
      </c>
      <c r="H39" s="87">
        <v>78000</v>
      </c>
      <c r="I39" s="87">
        <v>516615.684</v>
      </c>
      <c r="J39" s="106">
        <v>0.14740320988958908</v>
      </c>
      <c r="K39" s="87">
        <v>6755.431</v>
      </c>
      <c r="L39" s="87">
        <v>70000</v>
      </c>
      <c r="M39" s="87">
        <v>472880.17</v>
      </c>
      <c r="N39" s="106">
        <f>M39/'10'!M$13*100</f>
        <v>0.13213196800654067</v>
      </c>
      <c r="O39" s="106"/>
      <c r="P39" s="87">
        <v>6797</v>
      </c>
      <c r="Q39" s="87">
        <v>84000</v>
      </c>
      <c r="R39" s="87">
        <v>570968</v>
      </c>
      <c r="S39" s="106">
        <f>R39/'10'!R$13*100</f>
        <v>0.1477490965601833</v>
      </c>
      <c r="T39" s="122">
        <v>5652</v>
      </c>
      <c r="U39" s="122">
        <v>102500</v>
      </c>
      <c r="V39" s="88">
        <v>579304</v>
      </c>
      <c r="W39" s="106">
        <f>V39/'10'!V$13*100</f>
        <v>0.15147401671957642</v>
      </c>
      <c r="X39" s="81" t="s">
        <v>226</v>
      </c>
      <c r="Y39" s="85" t="s">
        <v>341</v>
      </c>
      <c r="Z39" s="75"/>
      <c r="AA39" s="75"/>
      <c r="AB39" s="75"/>
      <c r="AC39" s="75"/>
      <c r="AD39" s="75"/>
      <c r="AE39" s="75"/>
      <c r="AF39" s="75"/>
      <c r="AG39" s="75"/>
      <c r="AH39" s="75"/>
      <c r="AI39" s="110"/>
      <c r="AJ39" s="110"/>
      <c r="AK39" s="110"/>
      <c r="AL39" s="110"/>
      <c r="AM39" s="110"/>
      <c r="AN39" s="110"/>
      <c r="AO39" s="110"/>
      <c r="AP39" s="110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</row>
    <row r="40" spans="4:25" s="25" customFormat="1" ht="18.75" customHeight="1">
      <c r="D40" s="82" t="s">
        <v>100</v>
      </c>
      <c r="E40" s="86"/>
      <c r="F40" s="33" t="s">
        <v>271</v>
      </c>
      <c r="G40" s="87">
        <v>34418.985</v>
      </c>
      <c r="H40" s="87">
        <v>19000</v>
      </c>
      <c r="I40" s="87">
        <v>653960.715</v>
      </c>
      <c r="J40" s="106">
        <v>0.18659113828354218</v>
      </c>
      <c r="K40" s="87">
        <v>34724.354</v>
      </c>
      <c r="L40" s="87">
        <v>17000</v>
      </c>
      <c r="M40" s="87">
        <v>590314.018</v>
      </c>
      <c r="N40" s="106">
        <f>M40/'10'!M$13*100</f>
        <v>0.1649452818886199</v>
      </c>
      <c r="O40" s="106"/>
      <c r="P40" s="87">
        <v>35321</v>
      </c>
      <c r="Q40" s="87">
        <v>18730</v>
      </c>
      <c r="R40" s="87">
        <v>661555</v>
      </c>
      <c r="S40" s="106">
        <f>R40/'10'!R$13*100</f>
        <v>0.17119024809599148</v>
      </c>
      <c r="T40" s="88">
        <v>29202</v>
      </c>
      <c r="U40" s="88">
        <v>20500</v>
      </c>
      <c r="V40" s="88">
        <v>598640</v>
      </c>
      <c r="W40" s="106">
        <f>V40/'10'!V$13*100</f>
        <v>0.15652991411936948</v>
      </c>
      <c r="X40" s="81" t="s">
        <v>226</v>
      </c>
      <c r="Y40" s="85" t="s">
        <v>342</v>
      </c>
    </row>
    <row r="41" spans="1:25" s="25" customFormat="1" ht="4.5" customHeight="1">
      <c r="A41" s="90"/>
      <c r="B41" s="90"/>
      <c r="C41" s="90"/>
      <c r="D41" s="91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74"/>
      <c r="P41" s="120"/>
      <c r="Q41" s="120"/>
      <c r="R41" s="120"/>
      <c r="S41" s="93"/>
      <c r="T41" s="95"/>
      <c r="U41" s="95"/>
      <c r="V41" s="95"/>
      <c r="W41" s="93"/>
      <c r="X41" s="93"/>
      <c r="Y41" s="96"/>
    </row>
    <row r="42" spans="1:16" s="3" customFormat="1" ht="11.25" customHeight="1">
      <c r="A42" s="1" t="s">
        <v>369</v>
      </c>
      <c r="E42" s="4"/>
      <c r="P42" s="5" t="s">
        <v>416</v>
      </c>
    </row>
    <row r="43" ht="10.5" customHeight="1"/>
    <row r="44" ht="10.5" customHeight="1"/>
    <row r="45" ht="10.5" customHeight="1"/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52"/>
  <sheetViews>
    <sheetView workbookViewId="0" topLeftCell="A1">
      <selection activeCell="A1" sqref="A1"/>
    </sheetView>
  </sheetViews>
  <sheetFormatPr defaultColWidth="9.00390625" defaultRowHeight="16.5"/>
  <cols>
    <col min="1" max="3" width="2.125" style="6" customWidth="1"/>
    <col min="4" max="4" width="11.625" style="6" customWidth="1"/>
    <col min="5" max="5" width="1.12109375" style="6" customWidth="1"/>
    <col min="6" max="6" width="5.25390625" style="6" customWidth="1"/>
    <col min="7" max="8" width="6.125" style="6" customWidth="1"/>
    <col min="9" max="9" width="8.625" style="6" customWidth="1"/>
    <col min="10" max="10" width="6.125" style="6" customWidth="1"/>
    <col min="11" max="11" width="6.75390625" style="6" customWidth="1"/>
    <col min="12" max="12" width="6.625" style="6" customWidth="1"/>
    <col min="13" max="13" width="8.625" style="6" customWidth="1"/>
    <col min="14" max="14" width="6.125" style="6" customWidth="1"/>
    <col min="15" max="15" width="13.625" style="6" customWidth="1"/>
    <col min="16" max="16" width="6.75390625" style="6" customWidth="1"/>
    <col min="17" max="17" width="6.625" style="6" customWidth="1"/>
    <col min="18" max="18" width="8.625" style="6" customWidth="1"/>
    <col min="19" max="19" width="6.125" style="6" customWidth="1"/>
    <col min="20" max="21" width="6.625" style="8" customWidth="1"/>
    <col min="22" max="22" width="8.875" style="8" customWidth="1"/>
    <col min="23" max="23" width="6.125" style="6" customWidth="1"/>
    <col min="24" max="24" width="6.25390625" style="6" customWidth="1"/>
    <col min="25" max="25" width="16.00390625" style="6" customWidth="1"/>
    <col min="26" max="16384" width="8.75390625" style="6" customWidth="1"/>
  </cols>
  <sheetData>
    <row r="1" spans="1:25" s="197" customFormat="1" ht="10.5" customHeight="1">
      <c r="A1" s="224" t="s">
        <v>398</v>
      </c>
      <c r="M1" s="223"/>
      <c r="U1" s="198"/>
      <c r="V1" s="199"/>
      <c r="W1" s="199"/>
      <c r="Y1" s="223" t="s">
        <v>399</v>
      </c>
    </row>
    <row r="2" spans="1:30" ht="27" customHeight="1">
      <c r="A2" s="239" t="s">
        <v>344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P2" s="239" t="s">
        <v>320</v>
      </c>
      <c r="Q2" s="239"/>
      <c r="R2" s="239"/>
      <c r="S2" s="239"/>
      <c r="T2" s="239"/>
      <c r="U2" s="239"/>
      <c r="V2" s="239"/>
      <c r="W2" s="239"/>
      <c r="X2" s="239"/>
      <c r="Y2" s="239"/>
      <c r="Z2" s="10"/>
      <c r="AA2" s="10"/>
      <c r="AB2" s="10"/>
      <c r="AC2" s="10"/>
      <c r="AD2" s="10"/>
    </row>
    <row r="3" spans="4:26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0"/>
      <c r="X3" s="10"/>
      <c r="Y3" s="10"/>
      <c r="Z3" s="13"/>
    </row>
    <row r="4" spans="4:26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7"/>
      <c r="U4" s="17"/>
      <c r="V4" s="17"/>
      <c r="W4" s="14"/>
      <c r="X4" s="14"/>
      <c r="Y4" s="14"/>
      <c r="Z4" s="15"/>
    </row>
    <row r="5" spans="1:25" s="25" customFormat="1" ht="18" customHeight="1">
      <c r="A5" s="18"/>
      <c r="B5" s="18"/>
      <c r="C5" s="18"/>
      <c r="D5" s="19"/>
      <c r="E5" s="20"/>
      <c r="F5" s="21" t="s">
        <v>265</v>
      </c>
      <c r="G5" s="236" t="s">
        <v>407</v>
      </c>
      <c r="H5" s="237"/>
      <c r="I5" s="237"/>
      <c r="J5" s="238"/>
      <c r="K5" s="236" t="s">
        <v>404</v>
      </c>
      <c r="L5" s="237"/>
      <c r="M5" s="237"/>
      <c r="N5" s="238"/>
      <c r="O5" s="22"/>
      <c r="P5" s="236" t="s">
        <v>406</v>
      </c>
      <c r="Q5" s="237"/>
      <c r="R5" s="237"/>
      <c r="S5" s="238"/>
      <c r="T5" s="236" t="s">
        <v>405</v>
      </c>
      <c r="U5" s="237"/>
      <c r="V5" s="237"/>
      <c r="W5" s="238"/>
      <c r="X5" s="23" t="s">
        <v>212</v>
      </c>
      <c r="Y5" s="24"/>
    </row>
    <row r="6" spans="1:26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2"/>
      <c r="U6" s="32"/>
      <c r="V6" s="32"/>
      <c r="W6" s="29"/>
      <c r="X6" s="19"/>
      <c r="Y6" s="24"/>
      <c r="Z6" s="19"/>
    </row>
    <row r="7" spans="1:26" s="25" customFormat="1" ht="14.25" customHeight="1">
      <c r="A7" s="233" t="s">
        <v>40</v>
      </c>
      <c r="B7" s="234"/>
      <c r="C7" s="234"/>
      <c r="D7" s="234"/>
      <c r="E7" s="235"/>
      <c r="F7" s="27"/>
      <c r="G7" s="21" t="s">
        <v>266</v>
      </c>
      <c r="H7" s="21" t="s">
        <v>267</v>
      </c>
      <c r="I7" s="34" t="s">
        <v>3</v>
      </c>
      <c r="J7" s="21" t="s">
        <v>268</v>
      </c>
      <c r="K7" s="21" t="s">
        <v>266</v>
      </c>
      <c r="L7" s="21" t="s">
        <v>267</v>
      </c>
      <c r="M7" s="34" t="s">
        <v>3</v>
      </c>
      <c r="N7" s="21" t="s">
        <v>211</v>
      </c>
      <c r="O7" s="203"/>
      <c r="P7" s="35" t="s">
        <v>266</v>
      </c>
      <c r="Q7" s="35" t="s">
        <v>267</v>
      </c>
      <c r="R7" s="36" t="s">
        <v>3</v>
      </c>
      <c r="S7" s="21" t="s">
        <v>211</v>
      </c>
      <c r="T7" s="121" t="s">
        <v>266</v>
      </c>
      <c r="U7" s="38" t="s">
        <v>267</v>
      </c>
      <c r="V7" s="36" t="s">
        <v>3</v>
      </c>
      <c r="W7" s="21" t="s">
        <v>211</v>
      </c>
      <c r="X7" s="39" t="s">
        <v>213</v>
      </c>
      <c r="Y7" s="40" t="s">
        <v>4</v>
      </c>
      <c r="Z7" s="19"/>
    </row>
    <row r="8" spans="1:26" s="25" customFormat="1" ht="11.25">
      <c r="A8" s="19"/>
      <c r="B8" s="19"/>
      <c r="C8" s="19"/>
      <c r="D8" s="19"/>
      <c r="E8" s="26"/>
      <c r="F8" s="27"/>
      <c r="G8" s="43" t="s">
        <v>213</v>
      </c>
      <c r="H8" s="42"/>
      <c r="I8" s="42"/>
      <c r="J8" s="41" t="s">
        <v>214</v>
      </c>
      <c r="K8" s="41" t="s">
        <v>213</v>
      </c>
      <c r="L8" s="42"/>
      <c r="M8" s="42"/>
      <c r="N8" s="41" t="s">
        <v>214</v>
      </c>
      <c r="O8" s="44"/>
      <c r="P8" s="41" t="s">
        <v>213</v>
      </c>
      <c r="Q8" s="42"/>
      <c r="R8" s="42"/>
      <c r="S8" s="41" t="s">
        <v>214</v>
      </c>
      <c r="T8" s="114" t="s">
        <v>213</v>
      </c>
      <c r="U8" s="46"/>
      <c r="V8" s="46"/>
      <c r="W8" s="41" t="s">
        <v>214</v>
      </c>
      <c r="X8" s="48" t="s">
        <v>215</v>
      </c>
      <c r="Y8" s="19"/>
      <c r="Z8" s="19"/>
    </row>
    <row r="9" spans="1:26" s="25" customFormat="1" ht="9" customHeight="1">
      <c r="A9" s="19"/>
      <c r="B9" s="19"/>
      <c r="C9" s="19"/>
      <c r="D9" s="19"/>
      <c r="E9" s="26"/>
      <c r="F9" s="21" t="s">
        <v>269</v>
      </c>
      <c r="G9" s="43" t="s">
        <v>215</v>
      </c>
      <c r="H9" s="43" t="s">
        <v>216</v>
      </c>
      <c r="I9" s="43" t="s">
        <v>209</v>
      </c>
      <c r="J9" s="43" t="s">
        <v>217</v>
      </c>
      <c r="K9" s="43" t="s">
        <v>215</v>
      </c>
      <c r="L9" s="43" t="s">
        <v>218</v>
      </c>
      <c r="M9" s="43" t="s">
        <v>219</v>
      </c>
      <c r="N9" s="43" t="s">
        <v>220</v>
      </c>
      <c r="O9" s="49"/>
      <c r="P9" s="43" t="s">
        <v>215</v>
      </c>
      <c r="Q9" s="43" t="s">
        <v>218</v>
      </c>
      <c r="R9" s="43" t="s">
        <v>219</v>
      </c>
      <c r="S9" s="43" t="s">
        <v>220</v>
      </c>
      <c r="T9" s="51" t="s">
        <v>215</v>
      </c>
      <c r="U9" s="51" t="s">
        <v>218</v>
      </c>
      <c r="V9" s="51" t="s">
        <v>219</v>
      </c>
      <c r="W9" s="43" t="s">
        <v>220</v>
      </c>
      <c r="X9" s="52"/>
      <c r="Y9" s="19"/>
      <c r="Z9" s="19"/>
    </row>
    <row r="10" spans="1:26" s="60" customFormat="1" ht="3.75" customHeight="1">
      <c r="A10" s="53"/>
      <c r="B10" s="53"/>
      <c r="C10" s="53"/>
      <c r="D10" s="53"/>
      <c r="E10" s="54"/>
      <c r="F10" s="55"/>
      <c r="G10" s="55"/>
      <c r="H10" s="55"/>
      <c r="I10" s="55"/>
      <c r="J10" s="56"/>
      <c r="K10" s="55"/>
      <c r="L10" s="55"/>
      <c r="M10" s="55"/>
      <c r="N10" s="56"/>
      <c r="O10" s="44"/>
      <c r="P10" s="55"/>
      <c r="Q10" s="55"/>
      <c r="R10" s="55"/>
      <c r="S10" s="56"/>
      <c r="T10" s="58"/>
      <c r="U10" s="58"/>
      <c r="V10" s="58"/>
      <c r="W10" s="56"/>
      <c r="X10" s="54"/>
      <c r="Y10" s="53"/>
      <c r="Z10" s="59"/>
    </row>
    <row r="11" spans="4:26" s="61" customFormat="1" ht="9.75" customHeight="1">
      <c r="D11" s="62"/>
      <c r="E11" s="63"/>
      <c r="H11" s="64" t="s">
        <v>270</v>
      </c>
      <c r="I11" s="65" t="s">
        <v>210</v>
      </c>
      <c r="J11" s="64" t="s">
        <v>221</v>
      </c>
      <c r="L11" s="64" t="s">
        <v>270</v>
      </c>
      <c r="M11" s="65" t="s">
        <v>210</v>
      </c>
      <c r="N11" s="64" t="s">
        <v>221</v>
      </c>
      <c r="O11" s="64"/>
      <c r="Q11" s="64" t="s">
        <v>270</v>
      </c>
      <c r="R11" s="65" t="s">
        <v>210</v>
      </c>
      <c r="S11" s="64" t="s">
        <v>221</v>
      </c>
      <c r="T11" s="67"/>
      <c r="U11" s="64" t="s">
        <v>270</v>
      </c>
      <c r="V11" s="116" t="s">
        <v>210</v>
      </c>
      <c r="W11" s="64" t="s">
        <v>221</v>
      </c>
      <c r="X11" s="64"/>
      <c r="Y11" s="69"/>
      <c r="Z11" s="62"/>
    </row>
    <row r="12" spans="4:26" s="61" customFormat="1" ht="8.25" customHeight="1">
      <c r="D12" s="62"/>
      <c r="E12" s="63"/>
      <c r="H12" s="64" t="s">
        <v>222</v>
      </c>
      <c r="I12" s="64" t="s">
        <v>223</v>
      </c>
      <c r="J12" s="64"/>
      <c r="L12" s="64" t="s">
        <v>222</v>
      </c>
      <c r="M12" s="64" t="s">
        <v>223</v>
      </c>
      <c r="N12" s="64"/>
      <c r="O12" s="64"/>
      <c r="Q12" s="64" t="s">
        <v>222</v>
      </c>
      <c r="R12" s="64" t="s">
        <v>223</v>
      </c>
      <c r="S12" s="64"/>
      <c r="T12" s="67"/>
      <c r="U12" s="67" t="s">
        <v>222</v>
      </c>
      <c r="V12" s="67" t="s">
        <v>223</v>
      </c>
      <c r="W12" s="64"/>
      <c r="X12" s="64"/>
      <c r="Y12" s="69"/>
      <c r="Z12" s="62"/>
    </row>
    <row r="13" spans="4:25" s="60" customFormat="1" ht="18.75" customHeight="1">
      <c r="D13" s="82" t="s">
        <v>101</v>
      </c>
      <c r="E13" s="86"/>
      <c r="F13" s="33" t="s">
        <v>271</v>
      </c>
      <c r="G13" s="87">
        <v>29366.22</v>
      </c>
      <c r="H13" s="87">
        <v>20080</v>
      </c>
      <c r="I13" s="87">
        <v>589673.6976000001</v>
      </c>
      <c r="J13" s="106">
        <v>0.1682484649724705</v>
      </c>
      <c r="K13" s="87">
        <v>31264.816</v>
      </c>
      <c r="L13" s="87">
        <v>22500</v>
      </c>
      <c r="M13" s="87">
        <v>703458.36</v>
      </c>
      <c r="N13" s="106">
        <f>M13/'10'!M$13*100</f>
        <v>0.19656002390088292</v>
      </c>
      <c r="O13" s="106"/>
      <c r="P13" s="88">
        <v>29482</v>
      </c>
      <c r="Q13" s="88">
        <v>30090</v>
      </c>
      <c r="R13" s="88">
        <v>887113</v>
      </c>
      <c r="S13" s="106">
        <f>R13/'10'!R$13*100</f>
        <v>0.22955777608691538</v>
      </c>
      <c r="T13" s="88">
        <v>25468</v>
      </c>
      <c r="U13" s="88">
        <v>42500</v>
      </c>
      <c r="V13" s="88">
        <v>1082387</v>
      </c>
      <c r="W13" s="106">
        <f>V13/'10'!V$13*100</f>
        <v>0.2830180812406822</v>
      </c>
      <c r="X13" s="81" t="s">
        <v>226</v>
      </c>
      <c r="Y13" s="85" t="s">
        <v>354</v>
      </c>
    </row>
    <row r="14" spans="4:25" s="60" customFormat="1" ht="18.75" customHeight="1">
      <c r="D14" s="82" t="s">
        <v>102</v>
      </c>
      <c r="E14" s="77"/>
      <c r="F14" s="33" t="s">
        <v>271</v>
      </c>
      <c r="G14" s="87">
        <v>34746.532</v>
      </c>
      <c r="H14" s="87">
        <v>14800</v>
      </c>
      <c r="I14" s="87">
        <v>514248.6736</v>
      </c>
      <c r="J14" s="106">
        <v>0.14672784338096787</v>
      </c>
      <c r="K14" s="87">
        <v>38247.306</v>
      </c>
      <c r="L14" s="87">
        <v>13500</v>
      </c>
      <c r="M14" s="87">
        <v>516338.63099999994</v>
      </c>
      <c r="N14" s="106">
        <f>M14/'10'!M$13*100</f>
        <v>0.14427511196300113</v>
      </c>
      <c r="O14" s="106"/>
      <c r="P14" s="88">
        <v>36177</v>
      </c>
      <c r="Q14" s="88">
        <v>20170</v>
      </c>
      <c r="R14" s="88">
        <v>729698</v>
      </c>
      <c r="S14" s="106">
        <f>R14/'10'!R$13*100</f>
        <v>0.18882357726137478</v>
      </c>
      <c r="T14" s="88">
        <v>27111</v>
      </c>
      <c r="U14" s="88">
        <v>30250</v>
      </c>
      <c r="V14" s="88">
        <v>820107</v>
      </c>
      <c r="W14" s="106">
        <f>V14/'10'!V$13*100</f>
        <v>0.21443819036264491</v>
      </c>
      <c r="X14" s="81" t="s">
        <v>226</v>
      </c>
      <c r="Y14" s="85" t="s">
        <v>346</v>
      </c>
    </row>
    <row r="15" spans="4:64" s="25" customFormat="1" ht="18.75" customHeight="1">
      <c r="D15" s="82" t="s">
        <v>72</v>
      </c>
      <c r="E15" s="77"/>
      <c r="F15" s="83" t="s">
        <v>271</v>
      </c>
      <c r="G15" s="87">
        <v>45217.914</v>
      </c>
      <c r="H15" s="87">
        <v>25000</v>
      </c>
      <c r="I15" s="87">
        <v>1130447.85</v>
      </c>
      <c r="J15" s="106">
        <v>0.3225446823693117</v>
      </c>
      <c r="K15" s="87">
        <v>53874.009</v>
      </c>
      <c r="L15" s="87">
        <v>20000</v>
      </c>
      <c r="M15" s="87">
        <v>1077480.18</v>
      </c>
      <c r="N15" s="106">
        <f>M15/'10'!M$13*100</f>
        <v>0.30106903546292013</v>
      </c>
      <c r="O15" s="106"/>
      <c r="P15" s="87">
        <v>57009</v>
      </c>
      <c r="Q15" s="87">
        <v>21500</v>
      </c>
      <c r="R15" s="87">
        <v>1225701</v>
      </c>
      <c r="S15" s="106">
        <f>R15/'10'!R$13*100</f>
        <v>0.3171740192145851</v>
      </c>
      <c r="T15" s="122">
        <v>45937</v>
      </c>
      <c r="U15" s="122">
        <v>17720</v>
      </c>
      <c r="V15" s="88">
        <v>813996</v>
      </c>
      <c r="W15" s="106">
        <f>V15/'10'!V$13*100</f>
        <v>0.21284031132819436</v>
      </c>
      <c r="X15" s="81" t="s">
        <v>226</v>
      </c>
      <c r="Y15" s="85" t="s">
        <v>380</v>
      </c>
      <c r="Z15" s="74"/>
      <c r="AA15" s="75"/>
      <c r="AB15" s="75"/>
      <c r="AC15" s="75"/>
      <c r="AD15" s="75"/>
      <c r="AE15" s="75"/>
      <c r="AF15" s="75"/>
      <c r="AG15" s="75"/>
      <c r="AH15" s="75"/>
      <c r="AI15" s="75"/>
      <c r="AJ15" s="110"/>
      <c r="AK15" s="110"/>
      <c r="AL15" s="110"/>
      <c r="AM15" s="110"/>
      <c r="AN15" s="110"/>
      <c r="AO15" s="110"/>
      <c r="AP15" s="110"/>
      <c r="AQ15" s="110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3:64" s="25" customFormat="1" ht="18.75" customHeight="1">
      <c r="C16" s="81"/>
      <c r="D16" s="82" t="s">
        <v>73</v>
      </c>
      <c r="E16" s="77"/>
      <c r="F16" s="83" t="s">
        <v>271</v>
      </c>
      <c r="G16" s="87">
        <v>81003.861</v>
      </c>
      <c r="H16" s="87">
        <v>17500</v>
      </c>
      <c r="I16" s="87">
        <v>1417567.5675</v>
      </c>
      <c r="J16" s="106">
        <v>0.404467026759638</v>
      </c>
      <c r="K16" s="87">
        <v>104186.083</v>
      </c>
      <c r="L16" s="87">
        <v>16500</v>
      </c>
      <c r="M16" s="87">
        <v>1719070.3695</v>
      </c>
      <c r="N16" s="106">
        <f>M16/'10'!M$13*100</f>
        <v>0.48034188251912974</v>
      </c>
      <c r="O16" s="106"/>
      <c r="P16" s="87">
        <v>82107</v>
      </c>
      <c r="Q16" s="87">
        <v>27060</v>
      </c>
      <c r="R16" s="87">
        <v>2221825</v>
      </c>
      <c r="S16" s="106">
        <f>R16/'10'!R$13*100</f>
        <v>0.5749405158692419</v>
      </c>
      <c r="T16" s="122">
        <v>70537</v>
      </c>
      <c r="U16" s="122">
        <v>32250</v>
      </c>
      <c r="V16" s="88">
        <v>2274826</v>
      </c>
      <c r="W16" s="106">
        <f>V16/'10'!V$13*100</f>
        <v>0.594812104798391</v>
      </c>
      <c r="X16" s="81" t="s">
        <v>226</v>
      </c>
      <c r="Y16" s="85" t="s">
        <v>347</v>
      </c>
      <c r="Z16" s="74"/>
      <c r="AA16" s="75"/>
      <c r="AB16" s="75"/>
      <c r="AC16" s="75"/>
      <c r="AD16" s="75"/>
      <c r="AE16" s="75"/>
      <c r="AF16" s="75"/>
      <c r="AG16" s="75"/>
      <c r="AH16" s="75"/>
      <c r="AI16" s="75"/>
      <c r="AJ16" s="110"/>
      <c r="AK16" s="110"/>
      <c r="AL16" s="110"/>
      <c r="AM16" s="110"/>
      <c r="AN16" s="110"/>
      <c r="AO16" s="110"/>
      <c r="AP16" s="110"/>
      <c r="AQ16" s="110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</row>
    <row r="17" spans="4:64" s="25" customFormat="1" ht="18.75" customHeight="1">
      <c r="D17" s="82" t="s">
        <v>308</v>
      </c>
      <c r="E17" s="77"/>
      <c r="F17" s="83" t="s">
        <v>271</v>
      </c>
      <c r="G17" s="87">
        <v>2565.122</v>
      </c>
      <c r="H17" s="87">
        <v>25000</v>
      </c>
      <c r="I17" s="87">
        <v>64128.05</v>
      </c>
      <c r="J17" s="106">
        <v>0.018297315986945648</v>
      </c>
      <c r="K17" s="87">
        <v>2481.357</v>
      </c>
      <c r="L17" s="87">
        <v>24500</v>
      </c>
      <c r="M17" s="87">
        <v>60793.2465</v>
      </c>
      <c r="N17" s="106">
        <f>M17/'10'!M$13*100</f>
        <v>0.016986822055895773</v>
      </c>
      <c r="O17" s="106"/>
      <c r="P17" s="87">
        <v>2584</v>
      </c>
      <c r="Q17" s="87">
        <v>24500</v>
      </c>
      <c r="R17" s="87">
        <v>63317</v>
      </c>
      <c r="S17" s="106">
        <f>R17/'10'!R$13*100</f>
        <v>0.016384507620218865</v>
      </c>
      <c r="T17" s="122">
        <v>2400</v>
      </c>
      <c r="U17" s="122">
        <v>25000</v>
      </c>
      <c r="V17" s="88">
        <v>60002</v>
      </c>
      <c r="W17" s="106">
        <f>V17/'10'!V$13*100</f>
        <v>0.015689075081836173</v>
      </c>
      <c r="X17" s="81" t="s">
        <v>226</v>
      </c>
      <c r="Y17" s="85" t="s">
        <v>381</v>
      </c>
      <c r="Z17" s="74"/>
      <c r="AA17" s="75"/>
      <c r="AB17" s="75"/>
      <c r="AC17" s="75"/>
      <c r="AD17" s="75"/>
      <c r="AE17" s="75"/>
      <c r="AF17" s="75"/>
      <c r="AG17" s="75"/>
      <c r="AH17" s="75"/>
      <c r="AI17" s="75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6"/>
      <c r="BK17" s="6"/>
      <c r="BL17" s="6"/>
    </row>
    <row r="18" spans="4:64" s="25" customFormat="1" ht="18.75" customHeight="1">
      <c r="D18" s="82" t="s">
        <v>309</v>
      </c>
      <c r="E18" s="77"/>
      <c r="F18" s="83" t="s">
        <v>271</v>
      </c>
      <c r="G18" s="87">
        <v>27236.49</v>
      </c>
      <c r="H18" s="87">
        <v>14000</v>
      </c>
      <c r="I18" s="87">
        <v>381310.86</v>
      </c>
      <c r="J18" s="106">
        <v>0.1087974029254592</v>
      </c>
      <c r="K18" s="87">
        <v>26067.037</v>
      </c>
      <c r="L18" s="87">
        <v>15000</v>
      </c>
      <c r="M18" s="87">
        <v>391005.555</v>
      </c>
      <c r="N18" s="106">
        <f>M18/'10'!M$13*100</f>
        <v>0.10925459928598757</v>
      </c>
      <c r="O18" s="106"/>
      <c r="P18" s="87">
        <v>26516</v>
      </c>
      <c r="Q18" s="87">
        <v>19900</v>
      </c>
      <c r="R18" s="87">
        <v>527669</v>
      </c>
      <c r="S18" s="106">
        <f>R18/'10'!R$13*100</f>
        <v>0.13654463653447366</v>
      </c>
      <c r="T18" s="122">
        <v>20928</v>
      </c>
      <c r="U18" s="122">
        <v>21890</v>
      </c>
      <c r="V18" s="88">
        <v>458107</v>
      </c>
      <c r="W18" s="106">
        <f>V18/'10'!V$13*100</f>
        <v>0.11978392584438392</v>
      </c>
      <c r="X18" s="81" t="s">
        <v>226</v>
      </c>
      <c r="Y18" s="85" t="s">
        <v>348</v>
      </c>
      <c r="Z18" s="74"/>
      <c r="AA18" s="75"/>
      <c r="AB18" s="75"/>
      <c r="AC18" s="75"/>
      <c r="AD18" s="75"/>
      <c r="AE18" s="75"/>
      <c r="AF18" s="75"/>
      <c r="AG18" s="75"/>
      <c r="AH18" s="75"/>
      <c r="AI18" s="75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6"/>
      <c r="BK18" s="6"/>
      <c r="BL18" s="6"/>
    </row>
    <row r="19" spans="4:64" s="25" customFormat="1" ht="18.75" customHeight="1">
      <c r="D19" s="82" t="s">
        <v>310</v>
      </c>
      <c r="E19" s="77"/>
      <c r="F19" s="83" t="s">
        <v>271</v>
      </c>
      <c r="G19" s="87">
        <v>122956.954</v>
      </c>
      <c r="H19" s="87">
        <v>28000</v>
      </c>
      <c r="I19" s="87">
        <v>3442794.712</v>
      </c>
      <c r="J19" s="106">
        <v>0.9823143339560386</v>
      </c>
      <c r="K19" s="87">
        <v>122137.589</v>
      </c>
      <c r="L19" s="87">
        <v>26500</v>
      </c>
      <c r="M19" s="87">
        <v>3236646.1085</v>
      </c>
      <c r="N19" s="106">
        <f>M19/'10'!M$13*100</f>
        <v>0.9043822244794414</v>
      </c>
      <c r="O19" s="106"/>
      <c r="P19" s="87">
        <v>124873</v>
      </c>
      <c r="Q19" s="87">
        <v>32500</v>
      </c>
      <c r="R19" s="87">
        <v>4058360</v>
      </c>
      <c r="S19" s="106">
        <f>R19/'10'!R$13*100</f>
        <v>1.050179736020207</v>
      </c>
      <c r="T19" s="122">
        <v>113183</v>
      </c>
      <c r="U19" s="122">
        <v>34500</v>
      </c>
      <c r="V19" s="88">
        <v>3904824</v>
      </c>
      <c r="W19" s="106">
        <f>V19/'10'!V$13*100</f>
        <v>1.0210172480476627</v>
      </c>
      <c r="X19" s="81" t="s">
        <v>226</v>
      </c>
      <c r="Y19" s="85" t="s">
        <v>349</v>
      </c>
      <c r="Z19" s="74"/>
      <c r="AA19" s="75"/>
      <c r="AB19" s="75"/>
      <c r="AC19" s="75"/>
      <c r="AD19" s="75"/>
      <c r="AE19" s="75"/>
      <c r="AF19" s="75"/>
      <c r="AG19" s="75"/>
      <c r="AH19" s="75"/>
      <c r="AI19" s="75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6"/>
      <c r="BK19" s="6"/>
      <c r="BL19" s="6"/>
    </row>
    <row r="20" spans="3:64" s="25" customFormat="1" ht="18.75" customHeight="1">
      <c r="C20" s="81"/>
      <c r="D20" s="82" t="s">
        <v>311</v>
      </c>
      <c r="E20" s="77"/>
      <c r="F20" s="83" t="s">
        <v>271</v>
      </c>
      <c r="G20" s="87">
        <v>9650.035</v>
      </c>
      <c r="H20" s="87">
        <v>37000</v>
      </c>
      <c r="I20" s="87">
        <v>357051.295</v>
      </c>
      <c r="J20" s="106">
        <v>0.10187555006215138</v>
      </c>
      <c r="K20" s="87">
        <v>3384.89</v>
      </c>
      <c r="L20" s="87">
        <v>36000</v>
      </c>
      <c r="M20" s="87">
        <v>121856.04</v>
      </c>
      <c r="N20" s="106">
        <f>M20/'10'!M$13*100</f>
        <v>0.03404896081534512</v>
      </c>
      <c r="O20" s="106"/>
      <c r="P20" s="87">
        <v>6494</v>
      </c>
      <c r="Q20" s="87">
        <v>39000</v>
      </c>
      <c r="R20" s="87">
        <v>253263</v>
      </c>
      <c r="S20" s="106">
        <f>R20/'10'!R$13*100</f>
        <v>0.06553673663343954</v>
      </c>
      <c r="T20" s="122">
        <v>5801</v>
      </c>
      <c r="U20" s="122">
        <v>39500</v>
      </c>
      <c r="V20" s="88">
        <v>229156</v>
      </c>
      <c r="W20" s="106">
        <f>V20/'10'!V$13*100</f>
        <v>0.059918764198747546</v>
      </c>
      <c r="X20" s="81" t="s">
        <v>226</v>
      </c>
      <c r="Y20" s="85" t="s">
        <v>350</v>
      </c>
      <c r="Z20" s="74"/>
      <c r="AA20" s="75"/>
      <c r="AB20" s="75"/>
      <c r="AC20" s="75"/>
      <c r="AD20" s="75"/>
      <c r="AE20" s="75"/>
      <c r="AF20" s="75"/>
      <c r="AG20" s="75"/>
      <c r="AH20" s="75"/>
      <c r="AI20" s="75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6"/>
      <c r="BK20" s="6"/>
      <c r="BL20" s="6"/>
    </row>
    <row r="21" spans="4:25" s="60" customFormat="1" ht="18.75" customHeight="1">
      <c r="D21" s="82" t="s">
        <v>312</v>
      </c>
      <c r="E21" s="77"/>
      <c r="F21" s="33" t="s">
        <v>271</v>
      </c>
      <c r="G21" s="87">
        <v>144572.284</v>
      </c>
      <c r="H21" s="87">
        <v>10500</v>
      </c>
      <c r="I21" s="87">
        <v>1518008.9820000003</v>
      </c>
      <c r="J21" s="106">
        <v>0.4331254422156248</v>
      </c>
      <c r="K21" s="87">
        <v>144558.799</v>
      </c>
      <c r="L21" s="87">
        <v>8000</v>
      </c>
      <c r="M21" s="87">
        <v>1156470.392</v>
      </c>
      <c r="N21" s="106">
        <f>M21/'10'!M$13*100</f>
        <v>0.3231404455726185</v>
      </c>
      <c r="O21" s="106"/>
      <c r="P21" s="87">
        <v>133620</v>
      </c>
      <c r="Q21" s="88">
        <v>11500</v>
      </c>
      <c r="R21" s="88">
        <v>1536628</v>
      </c>
      <c r="S21" s="106">
        <f>R21/'10'!R$13*100</f>
        <v>0.3976324395571754</v>
      </c>
      <c r="T21" s="122">
        <v>88475</v>
      </c>
      <c r="U21" s="88">
        <v>16800</v>
      </c>
      <c r="V21" s="88">
        <v>1486386</v>
      </c>
      <c r="W21" s="106">
        <f>V21/'10'!V$13*100</f>
        <v>0.38865407077414327</v>
      </c>
      <c r="X21" s="81" t="s">
        <v>226</v>
      </c>
      <c r="Y21" s="85" t="s">
        <v>351</v>
      </c>
    </row>
    <row r="22" spans="4:64" s="25" customFormat="1" ht="18.75" customHeight="1">
      <c r="D22" s="82" t="s">
        <v>313</v>
      </c>
      <c r="E22" s="77"/>
      <c r="F22" s="83" t="s">
        <v>271</v>
      </c>
      <c r="G22" s="87">
        <v>28232.951</v>
      </c>
      <c r="H22" s="87">
        <v>28000</v>
      </c>
      <c r="I22" s="87">
        <v>790522.628</v>
      </c>
      <c r="J22" s="106">
        <v>0.2255556237769071</v>
      </c>
      <c r="K22" s="87">
        <v>27342.488</v>
      </c>
      <c r="L22" s="87">
        <v>27000</v>
      </c>
      <c r="M22" s="87">
        <v>738247.176</v>
      </c>
      <c r="N22" s="106">
        <f>M22/'10'!M$13*100</f>
        <v>0.20628069948492664</v>
      </c>
      <c r="O22" s="106"/>
      <c r="P22" s="87">
        <v>27621</v>
      </c>
      <c r="Q22" s="87">
        <v>30500</v>
      </c>
      <c r="R22" s="87">
        <v>842438</v>
      </c>
      <c r="S22" s="106">
        <f>R22/'10'!R$13*100</f>
        <v>0.21799724924683644</v>
      </c>
      <c r="T22" s="122">
        <v>32844</v>
      </c>
      <c r="U22" s="122">
        <v>32250</v>
      </c>
      <c r="V22" s="88">
        <v>1059203</v>
      </c>
      <c r="W22" s="106">
        <f>V22/'10'!V$13*100</f>
        <v>0.27695602469761216</v>
      </c>
      <c r="X22" s="81" t="s">
        <v>226</v>
      </c>
      <c r="Y22" s="85" t="s">
        <v>352</v>
      </c>
      <c r="Z22" s="74"/>
      <c r="AA22" s="75"/>
      <c r="AB22" s="75"/>
      <c r="AC22" s="75"/>
      <c r="AD22" s="75"/>
      <c r="AE22" s="75"/>
      <c r="AF22" s="75"/>
      <c r="AG22" s="75"/>
      <c r="AH22" s="75"/>
      <c r="AI22" s="75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6"/>
      <c r="BK22" s="6"/>
      <c r="BL22" s="6"/>
    </row>
    <row r="23" spans="4:64" s="25" customFormat="1" ht="18.75" customHeight="1">
      <c r="D23" s="82" t="s">
        <v>345</v>
      </c>
      <c r="E23" s="77"/>
      <c r="F23" s="83" t="s">
        <v>271</v>
      </c>
      <c r="G23" s="87">
        <v>55339.989</v>
      </c>
      <c r="H23" s="87">
        <v>30500</v>
      </c>
      <c r="I23" s="87">
        <v>1687869.6645</v>
      </c>
      <c r="J23" s="106">
        <v>0.4815908887941617</v>
      </c>
      <c r="K23" s="87">
        <v>48339.421</v>
      </c>
      <c r="L23" s="87">
        <v>29500</v>
      </c>
      <c r="M23" s="87">
        <v>1426012.9195</v>
      </c>
      <c r="N23" s="106">
        <f>M23/'10'!M$13*100</f>
        <v>0.39845589942223136</v>
      </c>
      <c r="O23" s="106"/>
      <c r="P23" s="87">
        <v>89189</v>
      </c>
      <c r="Q23" s="87">
        <v>31500</v>
      </c>
      <c r="R23" s="87">
        <v>2809450</v>
      </c>
      <c r="S23" s="106">
        <f>R23/'10'!R$13*100</f>
        <v>0.7269999357774989</v>
      </c>
      <c r="T23" s="122">
        <v>75554</v>
      </c>
      <c r="U23" s="122">
        <v>33500</v>
      </c>
      <c r="V23" s="88">
        <v>2531049</v>
      </c>
      <c r="W23" s="106">
        <f>V23/'10'!V$13*100</f>
        <v>0.6618082363388949</v>
      </c>
      <c r="X23" s="81" t="s">
        <v>226</v>
      </c>
      <c r="Y23" s="85" t="s">
        <v>382</v>
      </c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6"/>
      <c r="BK23" s="6"/>
      <c r="BL23" s="6"/>
    </row>
    <row r="24" spans="4:64" s="25" customFormat="1" ht="18.75" customHeight="1">
      <c r="D24" s="82" t="s">
        <v>314</v>
      </c>
      <c r="E24" s="77"/>
      <c r="F24" s="83" t="s">
        <v>271</v>
      </c>
      <c r="G24" s="87">
        <v>4838.293</v>
      </c>
      <c r="H24" s="87">
        <v>20500</v>
      </c>
      <c r="I24" s="87">
        <v>99185.0065</v>
      </c>
      <c r="J24" s="106">
        <v>0.028299931232865467</v>
      </c>
      <c r="K24" s="87">
        <v>4955.574</v>
      </c>
      <c r="L24" s="87">
        <v>19500</v>
      </c>
      <c r="M24" s="87">
        <v>96633.69299999998</v>
      </c>
      <c r="N24" s="106">
        <f>M24/'10'!M$13*100</f>
        <v>0.027001343769246816</v>
      </c>
      <c r="O24" s="106"/>
      <c r="P24" s="87">
        <v>4562</v>
      </c>
      <c r="Q24" s="87">
        <v>19500</v>
      </c>
      <c r="R24" s="87">
        <v>88964</v>
      </c>
      <c r="S24" s="106">
        <f>R24/'10'!R$13*100</f>
        <v>0.023021168658103688</v>
      </c>
      <c r="T24" s="122">
        <v>5035</v>
      </c>
      <c r="U24" s="122">
        <v>21450</v>
      </c>
      <c r="V24" s="88">
        <v>107995</v>
      </c>
      <c r="W24" s="106">
        <f>V24/'10'!V$13*100</f>
        <v>0.028238086454833135</v>
      </c>
      <c r="X24" s="81" t="s">
        <v>226</v>
      </c>
      <c r="Y24" s="85" t="s">
        <v>383</v>
      </c>
      <c r="Z24" s="74"/>
      <c r="AA24" s="75"/>
      <c r="AB24" s="75"/>
      <c r="AC24" s="75"/>
      <c r="AD24" s="75"/>
      <c r="AE24" s="75"/>
      <c r="AF24" s="75"/>
      <c r="AG24" s="75"/>
      <c r="AH24" s="75"/>
      <c r="AI24" s="75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6"/>
      <c r="BK24" s="6"/>
      <c r="BL24" s="6"/>
    </row>
    <row r="25" spans="3:64" s="25" customFormat="1" ht="18.75" customHeight="1">
      <c r="C25" s="81"/>
      <c r="D25" s="82" t="s">
        <v>315</v>
      </c>
      <c r="E25" s="77"/>
      <c r="F25" s="83" t="s">
        <v>271</v>
      </c>
      <c r="G25" s="87">
        <v>49341.416</v>
      </c>
      <c r="H25" s="87">
        <v>7000</v>
      </c>
      <c r="I25" s="87">
        <v>345389.912</v>
      </c>
      <c r="J25" s="106">
        <v>0.098548269572634</v>
      </c>
      <c r="K25" s="87">
        <v>44218.098</v>
      </c>
      <c r="L25" s="87">
        <v>4260</v>
      </c>
      <c r="M25" s="87">
        <v>188369.09748</v>
      </c>
      <c r="N25" s="106">
        <f>M25/'10'!M$13*100</f>
        <v>0.05263400992612633</v>
      </c>
      <c r="O25" s="106"/>
      <c r="P25" s="87">
        <v>47613</v>
      </c>
      <c r="Q25" s="87">
        <v>4640</v>
      </c>
      <c r="R25" s="87">
        <v>220926</v>
      </c>
      <c r="S25" s="106">
        <f>R25/'10'!R$13*100</f>
        <v>0.05716890772627373</v>
      </c>
      <c r="T25" s="122">
        <v>38556</v>
      </c>
      <c r="U25" s="122">
        <v>5300</v>
      </c>
      <c r="V25" s="88">
        <v>204347</v>
      </c>
      <c r="W25" s="106">
        <f>V25/'10'!V$13*100</f>
        <v>0.05343180936882065</v>
      </c>
      <c r="X25" s="81" t="s">
        <v>226</v>
      </c>
      <c r="Y25" s="85" t="s">
        <v>353</v>
      </c>
      <c r="Z25" s="74"/>
      <c r="AA25" s="75"/>
      <c r="AB25" s="75"/>
      <c r="AC25" s="75"/>
      <c r="AD25" s="75"/>
      <c r="AE25" s="75"/>
      <c r="AF25" s="75"/>
      <c r="AG25" s="75"/>
      <c r="AH25" s="75"/>
      <c r="AI25" s="75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6"/>
      <c r="BK25" s="6"/>
      <c r="BL25" s="6"/>
    </row>
    <row r="26" spans="4:43" s="25" customFormat="1" ht="18.75" customHeight="1">
      <c r="D26" s="82" t="s">
        <v>316</v>
      </c>
      <c r="E26" s="77"/>
      <c r="F26" s="83" t="s">
        <v>271</v>
      </c>
      <c r="G26" s="87">
        <v>37547.398</v>
      </c>
      <c r="H26" s="87">
        <v>15200</v>
      </c>
      <c r="I26" s="87">
        <v>570720.4496</v>
      </c>
      <c r="J26" s="106">
        <v>0.16284063536226176</v>
      </c>
      <c r="K26" s="87">
        <v>42136.898</v>
      </c>
      <c r="L26" s="87">
        <v>14700</v>
      </c>
      <c r="M26" s="87">
        <v>619412.4006</v>
      </c>
      <c r="N26" s="106">
        <f>M26/'10'!M$13*100</f>
        <v>0.1730759390881918</v>
      </c>
      <c r="O26" s="106"/>
      <c r="P26" s="87">
        <v>43728</v>
      </c>
      <c r="Q26" s="87">
        <v>14700</v>
      </c>
      <c r="R26" s="87">
        <v>642804</v>
      </c>
      <c r="S26" s="106">
        <f>R26/'10'!R$13*100</f>
        <v>0.16633806144174818</v>
      </c>
      <c r="T26" s="122">
        <v>32494</v>
      </c>
      <c r="U26" s="122">
        <v>17023</v>
      </c>
      <c r="V26" s="88">
        <v>553144</v>
      </c>
      <c r="W26" s="106">
        <f>V26/'10'!V$13*100</f>
        <v>0.14463380799085346</v>
      </c>
      <c r="X26" s="81" t="s">
        <v>226</v>
      </c>
      <c r="Y26" s="85" t="s">
        <v>384</v>
      </c>
      <c r="Z26" s="74"/>
      <c r="AA26" s="75"/>
      <c r="AB26" s="75"/>
      <c r="AC26" s="75"/>
      <c r="AD26" s="75"/>
      <c r="AE26" s="75"/>
      <c r="AF26" s="75"/>
      <c r="AG26" s="75"/>
      <c r="AH26" s="75"/>
      <c r="AI26" s="75"/>
      <c r="AJ26" s="110"/>
      <c r="AK26" s="110"/>
      <c r="AL26" s="110"/>
      <c r="AM26" s="110"/>
      <c r="AN26" s="110"/>
      <c r="AO26" s="110"/>
      <c r="AP26" s="110"/>
      <c r="AQ26" s="110"/>
    </row>
    <row r="27" spans="4:43" s="25" customFormat="1" ht="20.25" customHeight="1">
      <c r="D27" s="135"/>
      <c r="E27" s="77"/>
      <c r="F27" s="81"/>
      <c r="G27" s="87"/>
      <c r="H27" s="87"/>
      <c r="I27" s="87"/>
      <c r="J27" s="106"/>
      <c r="K27" s="87"/>
      <c r="L27" s="87"/>
      <c r="M27" s="87"/>
      <c r="N27" s="106"/>
      <c r="O27" s="106"/>
      <c r="P27" s="87"/>
      <c r="Q27" s="87"/>
      <c r="R27" s="87"/>
      <c r="S27" s="106"/>
      <c r="T27" s="123"/>
      <c r="U27" s="123"/>
      <c r="V27" s="88"/>
      <c r="W27" s="106"/>
      <c r="X27" s="81"/>
      <c r="Y27" s="85"/>
      <c r="Z27" s="74"/>
      <c r="AA27" s="75"/>
      <c r="AB27" s="75"/>
      <c r="AC27" s="75"/>
      <c r="AD27" s="75"/>
      <c r="AE27" s="75"/>
      <c r="AF27" s="75"/>
      <c r="AG27" s="75"/>
      <c r="AH27" s="75"/>
      <c r="AI27" s="75"/>
      <c r="AJ27" s="110"/>
      <c r="AK27" s="110"/>
      <c r="AL27" s="110"/>
      <c r="AM27" s="110"/>
      <c r="AN27" s="110"/>
      <c r="AO27" s="110"/>
      <c r="AP27" s="110"/>
      <c r="AQ27" s="110"/>
    </row>
    <row r="28" spans="3:43" s="25" customFormat="1" ht="18.75" customHeight="1">
      <c r="C28" s="81">
        <v>7</v>
      </c>
      <c r="D28" s="82" t="s">
        <v>74</v>
      </c>
      <c r="E28" s="77"/>
      <c r="F28" s="81"/>
      <c r="G28" s="87"/>
      <c r="H28" s="87"/>
      <c r="I28" s="87">
        <v>10833834.053</v>
      </c>
      <c r="J28" s="106">
        <v>3.0911603427497494</v>
      </c>
      <c r="K28" s="87"/>
      <c r="L28" s="87"/>
      <c r="M28" s="87">
        <v>11179574.350390851</v>
      </c>
      <c r="N28" s="106">
        <f>M28/'10'!M$13*100</f>
        <v>3.1237917216799067</v>
      </c>
      <c r="O28" s="106"/>
      <c r="P28" s="87"/>
      <c r="Q28" s="87"/>
      <c r="R28" s="87">
        <v>12526076</v>
      </c>
      <c r="S28" s="106">
        <f>R28/'10'!R$13*100</f>
        <v>3.2413662629853066</v>
      </c>
      <c r="T28" s="123"/>
      <c r="U28" s="123"/>
      <c r="V28" s="88">
        <v>11828486</v>
      </c>
      <c r="W28" s="106">
        <f>V28/'10'!V$13*100</f>
        <v>3.0928636538523393</v>
      </c>
      <c r="X28" s="81"/>
      <c r="Y28" s="80" t="s">
        <v>356</v>
      </c>
      <c r="Z28" s="74"/>
      <c r="AA28" s="75"/>
      <c r="AB28" s="75"/>
      <c r="AC28" s="75"/>
      <c r="AD28" s="75"/>
      <c r="AE28" s="75"/>
      <c r="AF28" s="75"/>
      <c r="AG28" s="75"/>
      <c r="AH28" s="75"/>
      <c r="AI28" s="75"/>
      <c r="AJ28" s="110"/>
      <c r="AK28" s="110"/>
      <c r="AL28" s="110"/>
      <c r="AM28" s="110"/>
      <c r="AN28" s="110"/>
      <c r="AO28" s="110"/>
      <c r="AP28" s="110"/>
      <c r="AQ28" s="110"/>
    </row>
    <row r="29" spans="4:43" s="25" customFormat="1" ht="18.75" customHeight="1">
      <c r="D29" s="82" t="s">
        <v>75</v>
      </c>
      <c r="E29" s="77"/>
      <c r="F29" s="83" t="s">
        <v>76</v>
      </c>
      <c r="G29" s="87">
        <v>31680.175</v>
      </c>
      <c r="H29" s="87">
        <v>36000</v>
      </c>
      <c r="I29" s="87">
        <v>1140486.3</v>
      </c>
      <c r="J29" s="106">
        <v>0.3254089000037034</v>
      </c>
      <c r="K29" s="87">
        <v>26730.698</v>
      </c>
      <c r="L29" s="87">
        <v>37000</v>
      </c>
      <c r="M29" s="87">
        <v>989035.826</v>
      </c>
      <c r="N29" s="106">
        <f>M29/'10'!M$13*100</f>
        <v>0.27635595317594847</v>
      </c>
      <c r="O29" s="106"/>
      <c r="P29" s="87">
        <v>26368</v>
      </c>
      <c r="Q29" s="87">
        <v>46560</v>
      </c>
      <c r="R29" s="87">
        <v>1227681</v>
      </c>
      <c r="S29" s="106">
        <f>R29/'10'!R$13*100</f>
        <v>0.31768638279921535</v>
      </c>
      <c r="T29" s="122">
        <v>21863</v>
      </c>
      <c r="U29" s="122">
        <v>48000</v>
      </c>
      <c r="V29" s="88">
        <v>1049400</v>
      </c>
      <c r="W29" s="106">
        <f>V29/'10'!V$13*100</f>
        <v>0.27439277675542284</v>
      </c>
      <c r="X29" s="124" t="s">
        <v>77</v>
      </c>
      <c r="Y29" s="85" t="s">
        <v>364</v>
      </c>
      <c r="Z29" s="74"/>
      <c r="AA29" s="75"/>
      <c r="AB29" s="75"/>
      <c r="AC29" s="75"/>
      <c r="AD29" s="75"/>
      <c r="AE29" s="75"/>
      <c r="AF29" s="75"/>
      <c r="AG29" s="75"/>
      <c r="AH29" s="75"/>
      <c r="AI29" s="75"/>
      <c r="AJ29" s="110"/>
      <c r="AK29" s="110"/>
      <c r="AL29" s="110"/>
      <c r="AM29" s="110"/>
      <c r="AN29" s="110"/>
      <c r="AO29" s="110"/>
      <c r="AP29" s="110"/>
      <c r="AQ29" s="110"/>
    </row>
    <row r="30" spans="4:43" s="25" customFormat="1" ht="18.75" customHeight="1">
      <c r="D30" s="82" t="s">
        <v>78</v>
      </c>
      <c r="E30" s="107"/>
      <c r="F30" s="83" t="s">
        <v>76</v>
      </c>
      <c r="G30" s="87">
        <v>10110.352</v>
      </c>
      <c r="H30" s="87">
        <v>39000</v>
      </c>
      <c r="I30" s="87">
        <v>394303.72800000006</v>
      </c>
      <c r="J30" s="106">
        <v>0.1125045889598494</v>
      </c>
      <c r="K30" s="87">
        <v>9344.115</v>
      </c>
      <c r="L30" s="87">
        <v>40000</v>
      </c>
      <c r="M30" s="87">
        <v>373764.6</v>
      </c>
      <c r="N30" s="106">
        <f>M30/'10'!M$13*100</f>
        <v>0.10443713926337295</v>
      </c>
      <c r="O30" s="106"/>
      <c r="P30" s="87">
        <v>9397</v>
      </c>
      <c r="Q30" s="87">
        <v>58920</v>
      </c>
      <c r="R30" s="87">
        <v>553693</v>
      </c>
      <c r="S30" s="106">
        <f>R30/'10'!R$13*100</f>
        <v>0.14327885366902798</v>
      </c>
      <c r="T30" s="122">
        <v>6980</v>
      </c>
      <c r="U30" s="122">
        <v>62400</v>
      </c>
      <c r="V30" s="88">
        <v>435565</v>
      </c>
      <c r="W30" s="106">
        <f>V30/'10'!V$13*100</f>
        <v>0.11388973680910591</v>
      </c>
      <c r="X30" s="124" t="s">
        <v>77</v>
      </c>
      <c r="Y30" s="85" t="s">
        <v>357</v>
      </c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110"/>
      <c r="AK30" s="110"/>
      <c r="AL30" s="110"/>
      <c r="AM30" s="110"/>
      <c r="AN30" s="110"/>
      <c r="AO30" s="110"/>
      <c r="AP30" s="110"/>
      <c r="AQ30" s="110"/>
    </row>
    <row r="31" spans="4:43" s="25" customFormat="1" ht="18.75" customHeight="1">
      <c r="D31" s="82" t="s">
        <v>79</v>
      </c>
      <c r="E31" s="77"/>
      <c r="F31" s="83" t="s">
        <v>76</v>
      </c>
      <c r="G31" s="87">
        <v>2608.363</v>
      </c>
      <c r="H31" s="87">
        <v>48000</v>
      </c>
      <c r="I31" s="87">
        <v>125201.42399999998</v>
      </c>
      <c r="J31" s="106">
        <v>0.03572305749112222</v>
      </c>
      <c r="K31" s="87">
        <v>2826.608</v>
      </c>
      <c r="L31" s="87">
        <v>45000</v>
      </c>
      <c r="M31" s="87">
        <v>127197.36</v>
      </c>
      <c r="N31" s="106">
        <f>M31/'10'!M$13*100</f>
        <v>0.03554143008795746</v>
      </c>
      <c r="O31" s="106"/>
      <c r="P31" s="87">
        <v>2266</v>
      </c>
      <c r="Q31" s="87">
        <v>44040</v>
      </c>
      <c r="R31" s="87">
        <v>99784</v>
      </c>
      <c r="S31" s="106">
        <f>R31/'10'!R$13*100</f>
        <v>0.025821054509466958</v>
      </c>
      <c r="T31" s="122">
        <v>2004</v>
      </c>
      <c r="U31" s="122">
        <v>48000</v>
      </c>
      <c r="V31" s="88">
        <v>96190</v>
      </c>
      <c r="W31" s="106">
        <f>V31/'10'!V$13*100</f>
        <v>0.025151363823236256</v>
      </c>
      <c r="X31" s="124" t="s">
        <v>77</v>
      </c>
      <c r="Y31" s="85" t="s">
        <v>358</v>
      </c>
      <c r="Z31" s="74"/>
      <c r="AA31" s="75"/>
      <c r="AB31" s="75"/>
      <c r="AC31" s="75"/>
      <c r="AD31" s="75"/>
      <c r="AE31" s="75"/>
      <c r="AF31" s="75"/>
      <c r="AG31" s="75"/>
      <c r="AH31" s="75"/>
      <c r="AI31" s="75"/>
      <c r="AJ31" s="110"/>
      <c r="AK31" s="110"/>
      <c r="AL31" s="110"/>
      <c r="AM31" s="110"/>
      <c r="AN31" s="110"/>
      <c r="AO31" s="110"/>
      <c r="AP31" s="110"/>
      <c r="AQ31" s="110"/>
    </row>
    <row r="32" spans="4:43" s="25" customFormat="1" ht="18.75" customHeight="1">
      <c r="D32" s="82" t="s">
        <v>80</v>
      </c>
      <c r="E32" s="77"/>
      <c r="F32" s="83" t="s">
        <v>76</v>
      </c>
      <c r="G32" s="87">
        <v>3354.746</v>
      </c>
      <c r="H32" s="87">
        <v>35000</v>
      </c>
      <c r="I32" s="87">
        <v>117416.11</v>
      </c>
      <c r="J32" s="106">
        <v>0.03350171518747208</v>
      </c>
      <c r="K32" s="87">
        <v>3901.472</v>
      </c>
      <c r="L32" s="87">
        <v>36000</v>
      </c>
      <c r="M32" s="87">
        <v>140452.992</v>
      </c>
      <c r="N32" s="106">
        <f>M32/'10'!M$13*100</f>
        <v>0.03924531292011444</v>
      </c>
      <c r="O32" s="106"/>
      <c r="P32" s="87">
        <v>4180</v>
      </c>
      <c r="Q32" s="87">
        <v>36000</v>
      </c>
      <c r="R32" s="87">
        <v>150485</v>
      </c>
      <c r="S32" s="106">
        <f>R32/'10'!R$13*100</f>
        <v>0.038940926279334716</v>
      </c>
      <c r="T32" s="122">
        <v>3630</v>
      </c>
      <c r="U32" s="122">
        <v>39600</v>
      </c>
      <c r="V32" s="88">
        <v>143767</v>
      </c>
      <c r="W32" s="106">
        <f>V32/'10'!V$13*100</f>
        <v>0.037591601234797864</v>
      </c>
      <c r="X32" s="124" t="s">
        <v>77</v>
      </c>
      <c r="Y32" s="85" t="s">
        <v>359</v>
      </c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110"/>
      <c r="AK32" s="110"/>
      <c r="AL32" s="110"/>
      <c r="AM32" s="110"/>
      <c r="AN32" s="110"/>
      <c r="AO32" s="110"/>
      <c r="AP32" s="110"/>
      <c r="AQ32" s="110"/>
    </row>
    <row r="33" spans="3:43" s="25" customFormat="1" ht="18.75" customHeight="1">
      <c r="C33" s="81"/>
      <c r="D33" s="82" t="s">
        <v>81</v>
      </c>
      <c r="E33" s="86"/>
      <c r="F33" s="83" t="s">
        <v>76</v>
      </c>
      <c r="G33" s="87">
        <v>1996.97</v>
      </c>
      <c r="H33" s="87">
        <v>67000</v>
      </c>
      <c r="I33" s="87">
        <v>133796.99</v>
      </c>
      <c r="J33" s="106">
        <v>0.03817558469549919</v>
      </c>
      <c r="K33" s="87">
        <v>1332.625</v>
      </c>
      <c r="L33" s="87">
        <v>70000</v>
      </c>
      <c r="M33" s="87">
        <v>93283.75</v>
      </c>
      <c r="N33" s="106">
        <f>M33/'10'!M$13*100</f>
        <v>0.026065304177441278</v>
      </c>
      <c r="O33" s="106"/>
      <c r="P33" s="87">
        <v>2377</v>
      </c>
      <c r="Q33" s="87">
        <v>70000</v>
      </c>
      <c r="R33" s="87">
        <v>166384</v>
      </c>
      <c r="S33" s="106">
        <f>R33/'10'!R$13*100</f>
        <v>0.04305510235612072</v>
      </c>
      <c r="T33" s="122">
        <v>1553</v>
      </c>
      <c r="U33" s="122">
        <v>75000</v>
      </c>
      <c r="V33" s="88">
        <v>116439</v>
      </c>
      <c r="W33" s="106">
        <f>V33/'10'!V$13*100</f>
        <v>0.030445988691275665</v>
      </c>
      <c r="X33" s="124" t="s">
        <v>77</v>
      </c>
      <c r="Y33" s="85" t="s">
        <v>360</v>
      </c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110"/>
      <c r="AK33" s="110"/>
      <c r="AL33" s="110"/>
      <c r="AM33" s="110"/>
      <c r="AN33" s="110"/>
      <c r="AO33" s="110"/>
      <c r="AP33" s="110"/>
      <c r="AQ33" s="110"/>
    </row>
    <row r="34" spans="4:43" s="25" customFormat="1" ht="18.75" customHeight="1">
      <c r="D34" s="82" t="s">
        <v>82</v>
      </c>
      <c r="E34" s="86"/>
      <c r="F34" s="83" t="s">
        <v>76</v>
      </c>
      <c r="G34" s="87">
        <v>4748.132</v>
      </c>
      <c r="H34" s="87">
        <v>35000</v>
      </c>
      <c r="I34" s="87">
        <v>166184.62</v>
      </c>
      <c r="J34" s="106">
        <v>0.047416575185281445</v>
      </c>
      <c r="K34" s="87">
        <v>5281.2</v>
      </c>
      <c r="L34" s="87">
        <v>33500</v>
      </c>
      <c r="M34" s="87">
        <v>176920.2</v>
      </c>
      <c r="N34" s="106">
        <f>M34/'10'!M$13*100</f>
        <v>0.049434964054658456</v>
      </c>
      <c r="O34" s="106"/>
      <c r="P34" s="87">
        <v>4482</v>
      </c>
      <c r="Q34" s="87">
        <v>33120</v>
      </c>
      <c r="R34" s="87">
        <v>148452</v>
      </c>
      <c r="S34" s="106">
        <f>R34/'10'!R$13*100</f>
        <v>0.03841484791188356</v>
      </c>
      <c r="T34" s="122">
        <v>4089</v>
      </c>
      <c r="U34" s="122">
        <v>39000</v>
      </c>
      <c r="V34" s="88">
        <v>159471</v>
      </c>
      <c r="W34" s="106">
        <f>V34/'10'!V$13*100</f>
        <v>0.041697818278982314</v>
      </c>
      <c r="X34" s="124" t="s">
        <v>77</v>
      </c>
      <c r="Y34" s="85" t="s">
        <v>361</v>
      </c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110"/>
      <c r="AK34" s="110"/>
      <c r="AL34" s="110"/>
      <c r="AM34" s="110"/>
      <c r="AN34" s="110"/>
      <c r="AO34" s="110"/>
      <c r="AP34" s="110"/>
      <c r="AQ34" s="110"/>
    </row>
    <row r="35" spans="4:43" s="25" customFormat="1" ht="18.75" customHeight="1">
      <c r="D35" s="82" t="s">
        <v>83</v>
      </c>
      <c r="E35" s="86"/>
      <c r="F35" s="83" t="s">
        <v>76</v>
      </c>
      <c r="G35" s="87">
        <v>6987.715</v>
      </c>
      <c r="H35" s="87">
        <v>85000</v>
      </c>
      <c r="I35" s="87">
        <v>593955.775</v>
      </c>
      <c r="J35" s="106">
        <v>0.16947024737920757</v>
      </c>
      <c r="K35" s="87">
        <v>7366.042</v>
      </c>
      <c r="L35" s="87">
        <v>83500</v>
      </c>
      <c r="M35" s="87">
        <v>615064.507</v>
      </c>
      <c r="N35" s="106">
        <f>M35/'10'!M$13*100</f>
        <v>0.17186105258100104</v>
      </c>
      <c r="O35" s="106"/>
      <c r="P35" s="87">
        <v>6711</v>
      </c>
      <c r="Q35" s="87">
        <v>136080</v>
      </c>
      <c r="R35" s="87">
        <v>913261</v>
      </c>
      <c r="S35" s="106">
        <f>R35/'10'!R$13*100</f>
        <v>0.23632408063788088</v>
      </c>
      <c r="T35" s="122">
        <v>6062</v>
      </c>
      <c r="U35" s="122">
        <v>144840</v>
      </c>
      <c r="V35" s="88">
        <v>878062</v>
      </c>
      <c r="W35" s="106">
        <f>V35/'10'!V$13*100</f>
        <v>0.2295920243409759</v>
      </c>
      <c r="X35" s="124" t="s">
        <v>77</v>
      </c>
      <c r="Y35" s="85" t="s">
        <v>362</v>
      </c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110"/>
      <c r="AK35" s="110"/>
      <c r="AL35" s="110"/>
      <c r="AM35" s="110"/>
      <c r="AN35" s="110"/>
      <c r="AO35" s="110"/>
      <c r="AP35" s="110"/>
      <c r="AQ35" s="110"/>
    </row>
    <row r="36" spans="4:43" s="25" customFormat="1" ht="18.75" customHeight="1">
      <c r="D36" s="82" t="s">
        <v>84</v>
      </c>
      <c r="E36" s="86"/>
      <c r="F36" s="83" t="s">
        <v>76</v>
      </c>
      <c r="G36" s="87">
        <v>13625.469</v>
      </c>
      <c r="H36" s="87">
        <v>39000</v>
      </c>
      <c r="I36" s="87">
        <v>531393.291</v>
      </c>
      <c r="J36" s="106">
        <v>0.15161962602589601</v>
      </c>
      <c r="K36" s="87">
        <v>13994.131</v>
      </c>
      <c r="L36" s="87">
        <v>44400</v>
      </c>
      <c r="M36" s="87">
        <v>621339.4164</v>
      </c>
      <c r="N36" s="106">
        <f>M36/'10'!M$13*100</f>
        <v>0.17361438499095336</v>
      </c>
      <c r="O36" s="106"/>
      <c r="P36" s="87">
        <v>14552</v>
      </c>
      <c r="Q36" s="87">
        <v>48120</v>
      </c>
      <c r="R36" s="87">
        <v>700256</v>
      </c>
      <c r="S36" s="106">
        <f>R36/'10'!R$13*100</f>
        <v>0.18120488601961532</v>
      </c>
      <c r="T36" s="122">
        <v>14253</v>
      </c>
      <c r="U36" s="122">
        <v>50760</v>
      </c>
      <c r="V36" s="88">
        <v>723502</v>
      </c>
      <c r="W36" s="106">
        <f>V36/'10'!V$13*100</f>
        <v>0.18917831405384214</v>
      </c>
      <c r="X36" s="124" t="s">
        <v>77</v>
      </c>
      <c r="Y36" s="125" t="s">
        <v>363</v>
      </c>
      <c r="Z36" s="74"/>
      <c r="AA36" s="75"/>
      <c r="AB36" s="75"/>
      <c r="AC36" s="75"/>
      <c r="AD36" s="75"/>
      <c r="AE36" s="75"/>
      <c r="AF36" s="75"/>
      <c r="AG36" s="75"/>
      <c r="AH36" s="75"/>
      <c r="AI36" s="75"/>
      <c r="AJ36" s="110"/>
      <c r="AK36" s="110"/>
      <c r="AL36" s="110"/>
      <c r="AM36" s="110"/>
      <c r="AN36" s="110"/>
      <c r="AO36" s="110"/>
      <c r="AP36" s="110"/>
      <c r="AQ36" s="110"/>
    </row>
    <row r="37" spans="4:43" s="25" customFormat="1" ht="18.75" customHeight="1">
      <c r="D37" s="82" t="s">
        <v>230</v>
      </c>
      <c r="E37" s="86"/>
      <c r="F37" s="83" t="s">
        <v>85</v>
      </c>
      <c r="G37" s="87">
        <v>3083.747</v>
      </c>
      <c r="H37" s="87">
        <v>110000</v>
      </c>
      <c r="I37" s="87">
        <v>339212.17</v>
      </c>
      <c r="J37" s="106">
        <v>0.10410223637301327</v>
      </c>
      <c r="K37" s="87">
        <v>3332.835</v>
      </c>
      <c r="L37" s="87">
        <v>100000</v>
      </c>
      <c r="M37" s="87">
        <v>333283.5</v>
      </c>
      <c r="N37" s="106">
        <v>0.10410223637301327</v>
      </c>
      <c r="O37" s="106"/>
      <c r="P37" s="87">
        <v>3067</v>
      </c>
      <c r="Q37" s="87">
        <v>112800</v>
      </c>
      <c r="R37" s="87">
        <v>345943</v>
      </c>
      <c r="S37" s="106">
        <v>0.10410223637301327</v>
      </c>
      <c r="T37" s="122">
        <v>2971</v>
      </c>
      <c r="U37" s="122">
        <v>127560</v>
      </c>
      <c r="V37" s="88">
        <v>378983</v>
      </c>
      <c r="W37" s="106">
        <v>0.10410223637301327</v>
      </c>
      <c r="X37" s="124" t="s">
        <v>231</v>
      </c>
      <c r="Y37" s="126" t="s">
        <v>385</v>
      </c>
      <c r="Z37" s="74"/>
      <c r="AA37" s="75"/>
      <c r="AB37" s="75"/>
      <c r="AC37" s="75"/>
      <c r="AD37" s="75"/>
      <c r="AE37" s="75"/>
      <c r="AF37" s="75"/>
      <c r="AG37" s="75"/>
      <c r="AH37" s="75"/>
      <c r="AI37" s="75"/>
      <c r="AJ37" s="110"/>
      <c r="AK37" s="110"/>
      <c r="AL37" s="110"/>
      <c r="AM37" s="110"/>
      <c r="AN37" s="110"/>
      <c r="AO37" s="110"/>
      <c r="AP37" s="110"/>
      <c r="AQ37" s="110"/>
    </row>
    <row r="38" spans="4:43" s="25" customFormat="1" ht="18.75" customHeight="1">
      <c r="D38" s="82" t="s">
        <v>232</v>
      </c>
      <c r="E38" s="86"/>
      <c r="F38" s="83" t="s">
        <v>85</v>
      </c>
      <c r="G38" s="87">
        <v>6494.886</v>
      </c>
      <c r="H38" s="87">
        <v>40000</v>
      </c>
      <c r="I38" s="87">
        <v>259795.44</v>
      </c>
      <c r="J38" s="106">
        <v>0.07027789250171414</v>
      </c>
      <c r="K38" s="87">
        <v>5914.382</v>
      </c>
      <c r="L38" s="87">
        <v>41000</v>
      </c>
      <c r="M38" s="87">
        <v>242489.66199999998</v>
      </c>
      <c r="N38" s="106">
        <v>0.07027789250171414</v>
      </c>
      <c r="O38" s="106"/>
      <c r="P38" s="87">
        <v>5767</v>
      </c>
      <c r="Q38" s="87">
        <v>37080</v>
      </c>
      <c r="R38" s="87">
        <v>213859</v>
      </c>
      <c r="S38" s="106">
        <v>0.07027789250171414</v>
      </c>
      <c r="T38" s="122">
        <v>5435</v>
      </c>
      <c r="U38" s="122">
        <v>48120</v>
      </c>
      <c r="V38" s="88">
        <v>261522</v>
      </c>
      <c r="W38" s="106">
        <v>0.07027789250171414</v>
      </c>
      <c r="X38" s="124" t="s">
        <v>231</v>
      </c>
      <c r="Y38" s="126" t="s">
        <v>386</v>
      </c>
      <c r="Z38" s="74"/>
      <c r="AA38" s="75"/>
      <c r="AB38" s="75"/>
      <c r="AC38" s="75"/>
      <c r="AD38" s="75"/>
      <c r="AE38" s="75"/>
      <c r="AF38" s="75"/>
      <c r="AG38" s="75"/>
      <c r="AH38" s="75"/>
      <c r="AI38" s="75"/>
      <c r="AJ38" s="110"/>
      <c r="AK38" s="110"/>
      <c r="AL38" s="110"/>
      <c r="AM38" s="110"/>
      <c r="AN38" s="110"/>
      <c r="AO38" s="110"/>
      <c r="AP38" s="110"/>
      <c r="AQ38" s="110"/>
    </row>
    <row r="39" spans="4:68" s="60" customFormat="1" ht="18.75" customHeight="1">
      <c r="D39" s="82" t="s">
        <v>233</v>
      </c>
      <c r="E39" s="86"/>
      <c r="F39" s="83" t="s">
        <v>85</v>
      </c>
      <c r="G39" s="87">
        <v>674.634</v>
      </c>
      <c r="H39" s="87">
        <v>89000</v>
      </c>
      <c r="I39" s="87">
        <v>60042.426</v>
      </c>
      <c r="J39" s="106">
        <v>0.019363079432148236</v>
      </c>
      <c r="K39" s="87">
        <v>605.761</v>
      </c>
      <c r="L39" s="87">
        <v>84000</v>
      </c>
      <c r="M39" s="87">
        <v>50883.924</v>
      </c>
      <c r="N39" s="106">
        <v>0.019363079432148236</v>
      </c>
      <c r="O39" s="106"/>
      <c r="P39" s="87">
        <v>517</v>
      </c>
      <c r="Q39" s="87">
        <v>73080</v>
      </c>
      <c r="R39" s="87">
        <v>37807</v>
      </c>
      <c r="S39" s="106">
        <v>0.019363079432148236</v>
      </c>
      <c r="T39" s="122">
        <v>456</v>
      </c>
      <c r="U39" s="122">
        <v>101760</v>
      </c>
      <c r="V39" s="88">
        <v>46439</v>
      </c>
      <c r="W39" s="106">
        <v>0.019363079432148236</v>
      </c>
      <c r="X39" s="124" t="s">
        <v>231</v>
      </c>
      <c r="Y39" s="126" t="s">
        <v>387</v>
      </c>
      <c r="Z39" s="74"/>
      <c r="AA39" s="75"/>
      <c r="AB39" s="75"/>
      <c r="AC39" s="75"/>
      <c r="AD39" s="75"/>
      <c r="AE39" s="75"/>
      <c r="AF39" s="75"/>
      <c r="AG39" s="75"/>
      <c r="AH39" s="75"/>
      <c r="AI39" s="75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</row>
    <row r="40" spans="4:105" s="60" customFormat="1" ht="18.75" customHeight="1">
      <c r="D40" s="82" t="s">
        <v>234</v>
      </c>
      <c r="E40" s="77"/>
      <c r="F40" s="83" t="s">
        <v>85</v>
      </c>
      <c r="G40" s="87">
        <v>30876.959</v>
      </c>
      <c r="H40" s="87">
        <v>53396</v>
      </c>
      <c r="I40" s="87">
        <v>1494314.658</v>
      </c>
      <c r="J40" s="106">
        <v>0.4005231747649525</v>
      </c>
      <c r="K40" s="87">
        <v>28630.594</v>
      </c>
      <c r="L40" s="87">
        <v>50093.78376851</v>
      </c>
      <c r="M40" s="87">
        <v>1434214.785</v>
      </c>
      <c r="N40" s="106">
        <v>0.4005231747649525</v>
      </c>
      <c r="O40" s="106"/>
      <c r="P40" s="87">
        <v>29444</v>
      </c>
      <c r="Q40" s="87">
        <v>54981</v>
      </c>
      <c r="R40" s="87">
        <v>1618845</v>
      </c>
      <c r="S40" s="106">
        <v>0.4005231747649525</v>
      </c>
      <c r="T40" s="122">
        <v>23813</v>
      </c>
      <c r="U40" s="122">
        <v>63109</v>
      </c>
      <c r="V40" s="88">
        <v>1502839</v>
      </c>
      <c r="W40" s="106">
        <v>0.4005231747649525</v>
      </c>
      <c r="X40" s="124" t="s">
        <v>231</v>
      </c>
      <c r="Y40" s="85" t="s">
        <v>388</v>
      </c>
      <c r="Z40" s="74"/>
      <c r="AA40" s="127"/>
      <c r="AB40" s="75"/>
      <c r="AC40" s="75"/>
      <c r="AD40" s="75"/>
      <c r="AE40" s="75"/>
      <c r="AF40" s="75"/>
      <c r="AG40" s="75"/>
      <c r="AH40" s="75"/>
      <c r="AI40" s="75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1:35" s="25" customFormat="1" ht="4.5" customHeight="1">
      <c r="A41" s="90"/>
      <c r="B41" s="90"/>
      <c r="C41" s="90"/>
      <c r="D41" s="91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74"/>
      <c r="P41" s="93"/>
      <c r="Q41" s="93"/>
      <c r="R41" s="93"/>
      <c r="S41" s="93"/>
      <c r="T41" s="95"/>
      <c r="U41" s="95"/>
      <c r="V41" s="95"/>
      <c r="W41" s="93"/>
      <c r="X41" s="93"/>
      <c r="Y41" s="96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16" s="3" customFormat="1" ht="11.25" customHeight="1">
      <c r="A42" s="1" t="s">
        <v>369</v>
      </c>
      <c r="E42" s="4"/>
      <c r="P42" s="5" t="s">
        <v>416</v>
      </c>
    </row>
    <row r="43" spans="5:35" ht="10.5" customHeight="1">
      <c r="E43" s="128"/>
      <c r="F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8"/>
      <c r="U43" s="98"/>
      <c r="V43" s="98"/>
      <c r="W43" s="89"/>
      <c r="X43" s="89"/>
      <c r="Y43" s="102"/>
      <c r="Z43" s="99"/>
      <c r="AA43" s="89"/>
      <c r="AB43" s="89"/>
      <c r="AC43" s="89"/>
      <c r="AD43" s="89"/>
      <c r="AE43" s="89"/>
      <c r="AF43" s="89"/>
      <c r="AG43" s="89"/>
      <c r="AH43" s="89"/>
      <c r="AI43" s="100"/>
    </row>
    <row r="44" spans="5:35" ht="10.5" customHeight="1">
      <c r="E44" s="128"/>
      <c r="F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8"/>
      <c r="U44" s="98"/>
      <c r="V44" s="98"/>
      <c r="W44" s="89"/>
      <c r="X44" s="89"/>
      <c r="Y44" s="102"/>
      <c r="Z44" s="99"/>
      <c r="AA44" s="89"/>
      <c r="AB44" s="89"/>
      <c r="AC44" s="89"/>
      <c r="AD44" s="89"/>
      <c r="AE44" s="89"/>
      <c r="AF44" s="89"/>
      <c r="AG44" s="89"/>
      <c r="AH44" s="89"/>
      <c r="AI44" s="100"/>
    </row>
    <row r="45" spans="5:35" ht="10.5" customHeight="1">
      <c r="E45" s="128"/>
      <c r="F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8"/>
      <c r="U45" s="98"/>
      <c r="V45" s="98"/>
      <c r="W45" s="89"/>
      <c r="X45" s="89"/>
      <c r="Y45" s="102"/>
      <c r="Z45" s="99"/>
      <c r="AA45" s="89"/>
      <c r="AB45" s="89"/>
      <c r="AC45" s="89"/>
      <c r="AD45" s="89"/>
      <c r="AE45" s="89"/>
      <c r="AF45" s="89"/>
      <c r="AG45" s="89"/>
      <c r="AH45" s="89"/>
      <c r="AI45" s="100"/>
    </row>
    <row r="46" spans="4:35" ht="18" customHeight="1">
      <c r="D46" s="25"/>
      <c r="E46" s="25"/>
      <c r="F46" s="75"/>
      <c r="G46" s="104"/>
      <c r="H46" s="87"/>
      <c r="I46" s="104"/>
      <c r="J46" s="75"/>
      <c r="K46" s="104"/>
      <c r="L46" s="87"/>
      <c r="M46" s="104"/>
      <c r="N46" s="75"/>
      <c r="O46" s="75"/>
      <c r="P46" s="104"/>
      <c r="Q46" s="87"/>
      <c r="R46" s="104"/>
      <c r="S46" s="75"/>
      <c r="T46" s="104"/>
      <c r="U46" s="87"/>
      <c r="V46" s="104"/>
      <c r="W46" s="75"/>
      <c r="X46" s="89"/>
      <c r="Y46" s="75"/>
      <c r="Z46" s="74"/>
      <c r="AA46" s="75"/>
      <c r="AB46" s="75"/>
      <c r="AC46" s="75"/>
      <c r="AD46" s="75"/>
      <c r="AE46" s="75"/>
      <c r="AF46" s="75"/>
      <c r="AG46" s="75"/>
      <c r="AH46" s="75"/>
      <c r="AI46" s="100"/>
    </row>
    <row r="47" spans="4:35" ht="18" customHeight="1">
      <c r="D47" s="135"/>
      <c r="E47" s="76"/>
      <c r="F47" s="195"/>
      <c r="G47" s="108"/>
      <c r="H47" s="108"/>
      <c r="I47" s="108"/>
      <c r="J47" s="137"/>
      <c r="K47" s="108"/>
      <c r="L47" s="108"/>
      <c r="M47" s="87"/>
      <c r="N47" s="106"/>
      <c r="O47" s="106"/>
      <c r="P47" s="87"/>
      <c r="Q47" s="87"/>
      <c r="R47" s="87"/>
      <c r="S47" s="106"/>
      <c r="T47" s="122"/>
      <c r="U47" s="122"/>
      <c r="V47" s="88"/>
      <c r="W47" s="106"/>
      <c r="X47" s="200"/>
      <c r="Y47" s="125"/>
      <c r="Z47" s="75"/>
      <c r="AA47" s="75"/>
      <c r="AB47" s="75"/>
      <c r="AC47" s="75"/>
      <c r="AD47" s="75"/>
      <c r="AE47" s="75"/>
      <c r="AF47" s="75"/>
      <c r="AG47" s="75"/>
      <c r="AH47" s="75"/>
      <c r="AI47" s="100"/>
    </row>
    <row r="48" spans="4:35" ht="18" customHeight="1">
      <c r="D48" s="25"/>
      <c r="E48" s="2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103"/>
      <c r="U48" s="103"/>
      <c r="V48" s="103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100"/>
    </row>
    <row r="49" spans="4:35" ht="18" customHeight="1">
      <c r="D49" s="25"/>
      <c r="E49" s="2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3"/>
      <c r="U49" s="103"/>
      <c r="V49" s="103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100"/>
    </row>
    <row r="50" spans="4:35" ht="18" customHeight="1">
      <c r="D50" s="25"/>
      <c r="E50" s="2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103"/>
      <c r="U50" s="103"/>
      <c r="V50" s="103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100"/>
    </row>
    <row r="51" spans="4:34" ht="18" customHeight="1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29"/>
      <c r="U51" s="129"/>
      <c r="V51" s="129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4:34" ht="15.7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29"/>
      <c r="U52" s="129"/>
      <c r="V52" s="12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workbookViewId="0" topLeftCell="A13">
      <selection activeCell="Y30" sqref="Y30"/>
    </sheetView>
  </sheetViews>
  <sheetFormatPr defaultColWidth="9.00390625" defaultRowHeight="16.5"/>
  <cols>
    <col min="1" max="1" width="0.875" style="6" customWidth="1"/>
    <col min="2" max="2" width="2.125" style="6" customWidth="1"/>
    <col min="3" max="3" width="1.625" style="6" customWidth="1"/>
    <col min="4" max="4" width="11.625" style="6" customWidth="1"/>
    <col min="5" max="5" width="1.12109375" style="6" customWidth="1"/>
    <col min="6" max="6" width="5.125" style="6" customWidth="1"/>
    <col min="7" max="8" width="6.625" style="6" customWidth="1"/>
    <col min="9" max="9" width="8.50390625" style="6" customWidth="1"/>
    <col min="10" max="10" width="5.625" style="6" customWidth="1"/>
    <col min="11" max="11" width="6.75390625" style="6" customWidth="1"/>
    <col min="12" max="12" width="6.625" style="6" customWidth="1"/>
    <col min="13" max="13" width="8.50390625" style="6" customWidth="1"/>
    <col min="14" max="14" width="6.125" style="6" customWidth="1"/>
    <col min="15" max="15" width="12.625" style="6" customWidth="1"/>
    <col min="16" max="16" width="6.625" style="6" customWidth="1"/>
    <col min="17" max="17" width="7.25390625" style="6" customWidth="1"/>
    <col min="18" max="18" width="8.625" style="6" customWidth="1"/>
    <col min="19" max="19" width="5.625" style="6" customWidth="1"/>
    <col min="20" max="20" width="6.75390625" style="8" customWidth="1"/>
    <col min="21" max="21" width="7.625" style="8" customWidth="1"/>
    <col min="22" max="22" width="8.625" style="8" customWidth="1"/>
    <col min="23" max="23" width="5.625" style="6" customWidth="1"/>
    <col min="24" max="24" width="6.25390625" style="6" customWidth="1"/>
    <col min="25" max="25" width="19.50390625" style="6" customWidth="1"/>
    <col min="26" max="16384" width="8.75390625" style="6" customWidth="1"/>
  </cols>
  <sheetData>
    <row r="1" spans="1:25" s="197" customFormat="1" ht="10.5" customHeight="1">
      <c r="A1" s="224" t="s">
        <v>400</v>
      </c>
      <c r="M1" s="223"/>
      <c r="U1" s="198"/>
      <c r="V1" s="199"/>
      <c r="W1" s="199"/>
      <c r="Y1" s="223" t="s">
        <v>401</v>
      </c>
    </row>
    <row r="2" spans="1:25" ht="27" customHeight="1">
      <c r="A2" s="239" t="s">
        <v>326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P2" s="239" t="s">
        <v>320</v>
      </c>
      <c r="Q2" s="239"/>
      <c r="R2" s="239"/>
      <c r="S2" s="239"/>
      <c r="T2" s="239"/>
      <c r="U2" s="239"/>
      <c r="V2" s="239"/>
      <c r="W2" s="239"/>
      <c r="X2" s="239"/>
      <c r="Y2" s="239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7"/>
      <c r="U4" s="17"/>
      <c r="V4" s="17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265</v>
      </c>
      <c r="G5" s="236" t="s">
        <v>407</v>
      </c>
      <c r="H5" s="237"/>
      <c r="I5" s="237"/>
      <c r="J5" s="238"/>
      <c r="K5" s="236" t="s">
        <v>404</v>
      </c>
      <c r="L5" s="237"/>
      <c r="M5" s="237"/>
      <c r="N5" s="238"/>
      <c r="O5" s="22"/>
      <c r="P5" s="236" t="s">
        <v>414</v>
      </c>
      <c r="Q5" s="237"/>
      <c r="R5" s="237"/>
      <c r="S5" s="238"/>
      <c r="T5" s="236" t="s">
        <v>405</v>
      </c>
      <c r="U5" s="237"/>
      <c r="V5" s="237"/>
      <c r="W5" s="238"/>
      <c r="X5" s="23" t="s">
        <v>212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2"/>
      <c r="U6" s="32"/>
      <c r="V6" s="32"/>
      <c r="W6" s="29"/>
      <c r="X6" s="19"/>
      <c r="Y6" s="24"/>
    </row>
    <row r="7" spans="1:25" s="25" customFormat="1" ht="14.25" customHeight="1">
      <c r="A7" s="233" t="s">
        <v>40</v>
      </c>
      <c r="B7" s="234"/>
      <c r="C7" s="234"/>
      <c r="D7" s="234"/>
      <c r="E7" s="235"/>
      <c r="F7" s="27"/>
      <c r="G7" s="21" t="s">
        <v>266</v>
      </c>
      <c r="H7" s="21" t="s">
        <v>267</v>
      </c>
      <c r="I7" s="34" t="s">
        <v>3</v>
      </c>
      <c r="J7" s="21" t="s">
        <v>268</v>
      </c>
      <c r="K7" s="21" t="s">
        <v>266</v>
      </c>
      <c r="L7" s="21" t="s">
        <v>267</v>
      </c>
      <c r="M7" s="34" t="s">
        <v>3</v>
      </c>
      <c r="N7" s="21" t="s">
        <v>211</v>
      </c>
      <c r="O7" s="203"/>
      <c r="P7" s="35" t="s">
        <v>266</v>
      </c>
      <c r="Q7" s="35" t="s">
        <v>267</v>
      </c>
      <c r="R7" s="36" t="s">
        <v>3</v>
      </c>
      <c r="S7" s="21" t="s">
        <v>211</v>
      </c>
      <c r="T7" s="215" t="s">
        <v>289</v>
      </c>
      <c r="U7" s="38" t="s">
        <v>267</v>
      </c>
      <c r="V7" s="36" t="s">
        <v>3</v>
      </c>
      <c r="W7" s="21" t="s">
        <v>211</v>
      </c>
      <c r="X7" s="39" t="s">
        <v>213</v>
      </c>
      <c r="Y7" s="40" t="s">
        <v>4</v>
      </c>
    </row>
    <row r="8" spans="1:25" s="25" customFormat="1" ht="11.25">
      <c r="A8" s="19"/>
      <c r="B8" s="19"/>
      <c r="C8" s="19"/>
      <c r="D8" s="19"/>
      <c r="E8" s="26"/>
      <c r="F8" s="27"/>
      <c r="G8" s="43" t="s">
        <v>213</v>
      </c>
      <c r="H8" s="42"/>
      <c r="I8" s="42"/>
      <c r="J8" s="41" t="s">
        <v>214</v>
      </c>
      <c r="K8" s="41" t="s">
        <v>213</v>
      </c>
      <c r="L8" s="42"/>
      <c r="M8" s="42"/>
      <c r="N8" s="41" t="s">
        <v>214</v>
      </c>
      <c r="O8" s="44"/>
      <c r="P8" s="41" t="s">
        <v>213</v>
      </c>
      <c r="Q8" s="42"/>
      <c r="R8" s="42"/>
      <c r="S8" s="41" t="s">
        <v>214</v>
      </c>
      <c r="T8" s="114" t="s">
        <v>213</v>
      </c>
      <c r="U8" s="46"/>
      <c r="V8" s="46"/>
      <c r="W8" s="41" t="s">
        <v>214</v>
      </c>
      <c r="X8" s="48" t="s">
        <v>215</v>
      </c>
      <c r="Y8" s="19"/>
    </row>
    <row r="9" spans="1:25" s="25" customFormat="1" ht="9" customHeight="1">
      <c r="A9" s="19"/>
      <c r="B9" s="19"/>
      <c r="C9" s="19"/>
      <c r="D9" s="19"/>
      <c r="E9" s="26"/>
      <c r="F9" s="21" t="s">
        <v>269</v>
      </c>
      <c r="G9" s="43" t="s">
        <v>215</v>
      </c>
      <c r="H9" s="43" t="s">
        <v>216</v>
      </c>
      <c r="I9" s="43" t="s">
        <v>209</v>
      </c>
      <c r="J9" s="43" t="s">
        <v>217</v>
      </c>
      <c r="K9" s="43" t="s">
        <v>215</v>
      </c>
      <c r="L9" s="43" t="s">
        <v>218</v>
      </c>
      <c r="M9" s="43" t="s">
        <v>219</v>
      </c>
      <c r="N9" s="43" t="s">
        <v>220</v>
      </c>
      <c r="O9" s="49"/>
      <c r="P9" s="43" t="s">
        <v>215</v>
      </c>
      <c r="Q9" s="43" t="s">
        <v>218</v>
      </c>
      <c r="R9" s="43" t="s">
        <v>219</v>
      </c>
      <c r="S9" s="43" t="s">
        <v>220</v>
      </c>
      <c r="T9" s="51" t="s">
        <v>215</v>
      </c>
      <c r="U9" s="51" t="s">
        <v>218</v>
      </c>
      <c r="V9" s="51" t="s">
        <v>219</v>
      </c>
      <c r="W9" s="43" t="s">
        <v>220</v>
      </c>
      <c r="X9" s="52"/>
      <c r="Y9" s="19"/>
    </row>
    <row r="10" spans="1:25" s="60" customFormat="1" ht="3.75" customHeight="1">
      <c r="A10" s="53"/>
      <c r="B10" s="53"/>
      <c r="C10" s="53"/>
      <c r="D10" s="53"/>
      <c r="E10" s="54"/>
      <c r="F10" s="55"/>
      <c r="G10" s="55"/>
      <c r="H10" s="55"/>
      <c r="I10" s="55"/>
      <c r="J10" s="56"/>
      <c r="K10" s="55"/>
      <c r="L10" s="55"/>
      <c r="M10" s="55"/>
      <c r="N10" s="56"/>
      <c r="O10" s="44"/>
      <c r="P10" s="55"/>
      <c r="Q10" s="55"/>
      <c r="R10" s="55"/>
      <c r="S10" s="56"/>
      <c r="T10" s="58"/>
      <c r="U10" s="58"/>
      <c r="V10" s="58"/>
      <c r="W10" s="56"/>
      <c r="X10" s="54"/>
      <c r="Y10" s="53"/>
    </row>
    <row r="11" spans="4:25" s="61" customFormat="1" ht="9.75" customHeight="1">
      <c r="D11" s="62"/>
      <c r="E11" s="63"/>
      <c r="H11" s="64" t="s">
        <v>270</v>
      </c>
      <c r="I11" s="65" t="s">
        <v>210</v>
      </c>
      <c r="J11" s="64" t="s">
        <v>221</v>
      </c>
      <c r="L11" s="64" t="s">
        <v>270</v>
      </c>
      <c r="M11" s="65" t="s">
        <v>210</v>
      </c>
      <c r="N11" s="64" t="s">
        <v>221</v>
      </c>
      <c r="O11" s="64"/>
      <c r="P11" s="66"/>
      <c r="Q11" s="116" t="s">
        <v>415</v>
      </c>
      <c r="R11" s="68" t="s">
        <v>210</v>
      </c>
      <c r="S11" s="64" t="s">
        <v>221</v>
      </c>
      <c r="T11" s="66"/>
      <c r="U11" s="116" t="s">
        <v>415</v>
      </c>
      <c r="V11" s="68" t="s">
        <v>210</v>
      </c>
      <c r="W11" s="64" t="s">
        <v>221</v>
      </c>
      <c r="X11" s="64"/>
      <c r="Y11" s="69"/>
    </row>
    <row r="12" spans="4:25" s="61" customFormat="1" ht="8.25" customHeight="1">
      <c r="D12" s="62"/>
      <c r="E12" s="63"/>
      <c r="H12" s="64" t="s">
        <v>222</v>
      </c>
      <c r="I12" s="64" t="s">
        <v>223</v>
      </c>
      <c r="J12" s="64"/>
      <c r="L12" s="64" t="s">
        <v>222</v>
      </c>
      <c r="M12" s="64" t="s">
        <v>223</v>
      </c>
      <c r="N12" s="64"/>
      <c r="O12" s="64"/>
      <c r="Q12" s="64" t="s">
        <v>222</v>
      </c>
      <c r="R12" s="64" t="s">
        <v>223</v>
      </c>
      <c r="S12" s="64"/>
      <c r="T12" s="67"/>
      <c r="U12" s="67" t="s">
        <v>222</v>
      </c>
      <c r="V12" s="67" t="s">
        <v>223</v>
      </c>
      <c r="W12" s="64"/>
      <c r="X12" s="64"/>
      <c r="Y12" s="69"/>
    </row>
    <row r="13" spans="3:25" s="75" customFormat="1" ht="18.75" customHeight="1">
      <c r="C13" s="81"/>
      <c r="D13" s="82" t="s">
        <v>41</v>
      </c>
      <c r="E13" s="77"/>
      <c r="F13" s="83" t="s">
        <v>42</v>
      </c>
      <c r="G13" s="209">
        <v>48873.374</v>
      </c>
      <c r="H13" s="209">
        <v>50000</v>
      </c>
      <c r="I13" s="209">
        <v>2443668.7</v>
      </c>
      <c r="J13" s="106">
        <v>0.6972390143051083</v>
      </c>
      <c r="K13" s="209">
        <v>48875.136</v>
      </c>
      <c r="L13" s="209">
        <v>51500</v>
      </c>
      <c r="M13" s="209">
        <v>2517069.504</v>
      </c>
      <c r="N13" s="106">
        <f>M13/'10'!M$13*100</f>
        <v>0.7033184478274217</v>
      </c>
      <c r="O13" s="106"/>
      <c r="P13" s="209">
        <v>49226</v>
      </c>
      <c r="Q13" s="209">
        <v>50000</v>
      </c>
      <c r="R13" s="209">
        <v>2461283</v>
      </c>
      <c r="S13" s="106">
        <f>R13/'10'!R$13*100</f>
        <v>0.636904939732065</v>
      </c>
      <c r="T13" s="88">
        <v>42832</v>
      </c>
      <c r="U13" s="88">
        <v>52000</v>
      </c>
      <c r="V13" s="88">
        <v>2227252</v>
      </c>
      <c r="W13" s="106">
        <f>V13/'10'!V$13*100</f>
        <v>0.582372651814436</v>
      </c>
      <c r="X13" s="124" t="s">
        <v>424</v>
      </c>
      <c r="Y13" s="131" t="s">
        <v>324</v>
      </c>
    </row>
    <row r="14" spans="3:25" s="25" customFormat="1" ht="18.75" customHeight="1">
      <c r="C14" s="75"/>
      <c r="D14" s="82" t="s">
        <v>43</v>
      </c>
      <c r="E14" s="77"/>
      <c r="F14" s="83" t="s">
        <v>271</v>
      </c>
      <c r="G14" s="87">
        <v>45.997</v>
      </c>
      <c r="H14" s="87">
        <v>41000</v>
      </c>
      <c r="I14" s="87">
        <v>1885.877</v>
      </c>
      <c r="J14" s="106">
        <v>0.0005380872704146329</v>
      </c>
      <c r="K14" s="87">
        <v>93.064</v>
      </c>
      <c r="L14" s="87">
        <v>40000</v>
      </c>
      <c r="M14" s="87">
        <v>3722.56</v>
      </c>
      <c r="N14" s="106">
        <f>M14/'10'!M$13*100</f>
        <v>0.0010401560691843518</v>
      </c>
      <c r="O14" s="106"/>
      <c r="P14" s="87">
        <v>195</v>
      </c>
      <c r="Q14" s="87">
        <v>35000</v>
      </c>
      <c r="R14" s="87">
        <v>6840</v>
      </c>
      <c r="S14" s="106">
        <f>R14/'10'!R$13*100</f>
        <v>0.0017699832923590353</v>
      </c>
      <c r="T14" s="88">
        <v>182</v>
      </c>
      <c r="U14" s="88">
        <v>38500</v>
      </c>
      <c r="V14" s="88">
        <v>7016</v>
      </c>
      <c r="W14" s="106">
        <f>V14/'10'!V$13*100</f>
        <v>0.0018345146957461853</v>
      </c>
      <c r="X14" s="81" t="s">
        <v>226</v>
      </c>
      <c r="Y14" s="132" t="s">
        <v>236</v>
      </c>
    </row>
    <row r="15" spans="2:25" s="25" customFormat="1" ht="18.75" customHeight="1">
      <c r="B15" s="81"/>
      <c r="C15" s="81"/>
      <c r="D15" s="82" t="s">
        <v>44</v>
      </c>
      <c r="E15" s="77"/>
      <c r="F15" s="83" t="s">
        <v>271</v>
      </c>
      <c r="G15" s="87">
        <v>2.263</v>
      </c>
      <c r="H15" s="87">
        <v>930000</v>
      </c>
      <c r="I15" s="87">
        <v>2104.59</v>
      </c>
      <c r="J15" s="106">
        <v>0.0006004914893399369</v>
      </c>
      <c r="K15" s="87" t="s">
        <v>235</v>
      </c>
      <c r="L15" s="87" t="s">
        <v>235</v>
      </c>
      <c r="M15" s="87" t="s">
        <v>235</v>
      </c>
      <c r="N15" s="87" t="s">
        <v>235</v>
      </c>
      <c r="O15" s="106"/>
      <c r="P15" s="87">
        <v>1</v>
      </c>
      <c r="Q15" s="87">
        <v>945500</v>
      </c>
      <c r="R15" s="87">
        <v>498</v>
      </c>
      <c r="S15" s="106">
        <f>R15/'10'!R$13*100</f>
        <v>0.00012886720461912276</v>
      </c>
      <c r="T15" s="209">
        <v>1</v>
      </c>
      <c r="U15" s="88">
        <v>960000</v>
      </c>
      <c r="V15" s="88">
        <v>643</v>
      </c>
      <c r="W15" s="106">
        <f>V15/'10'!V$13*100</f>
        <v>0.00016812898366088896</v>
      </c>
      <c r="X15" s="81" t="s">
        <v>226</v>
      </c>
      <c r="Y15" s="132" t="s">
        <v>237</v>
      </c>
    </row>
    <row r="16" spans="3:25" s="25" customFormat="1" ht="18.75" customHeight="1">
      <c r="C16" s="75"/>
      <c r="D16" s="82" t="s">
        <v>45</v>
      </c>
      <c r="E16" s="77"/>
      <c r="F16" s="133" t="s">
        <v>272</v>
      </c>
      <c r="G16" s="87">
        <v>5321.18</v>
      </c>
      <c r="H16" s="87">
        <v>348899.8165820363</v>
      </c>
      <c r="I16" s="87">
        <v>1856558.726</v>
      </c>
      <c r="J16" s="106">
        <v>0.529722042974069</v>
      </c>
      <c r="K16" s="87">
        <v>6283.6</v>
      </c>
      <c r="L16" s="87">
        <v>378767.330192</v>
      </c>
      <c r="M16" s="87">
        <v>2380022.3959944514</v>
      </c>
      <c r="N16" s="106">
        <f>M16/'10'!M$13*100</f>
        <v>0.6650248055070467</v>
      </c>
      <c r="O16" s="106"/>
      <c r="P16" s="87">
        <v>6823</v>
      </c>
      <c r="Q16" s="87">
        <v>390176</v>
      </c>
      <c r="R16" s="87">
        <v>2661988</v>
      </c>
      <c r="S16" s="106">
        <f>R16/'10'!R$13*100</f>
        <v>0.6888412696579305</v>
      </c>
      <c r="T16" s="88">
        <v>7111</v>
      </c>
      <c r="U16" s="88">
        <v>358623</v>
      </c>
      <c r="V16" s="88">
        <v>2550172</v>
      </c>
      <c r="W16" s="106">
        <f>V16/'10'!V$13*100</f>
        <v>0.6668084393786261</v>
      </c>
      <c r="X16" s="81" t="s">
        <v>238</v>
      </c>
      <c r="Y16" s="132" t="s">
        <v>239</v>
      </c>
    </row>
    <row r="17" spans="3:25" s="25" customFormat="1" ht="18.75" customHeight="1">
      <c r="C17" s="81"/>
      <c r="D17" s="82" t="s">
        <v>46</v>
      </c>
      <c r="E17" s="77"/>
      <c r="F17" s="133" t="s">
        <v>272</v>
      </c>
      <c r="G17" s="87">
        <v>795.28</v>
      </c>
      <c r="H17" s="87">
        <v>1475597.5606075847</v>
      </c>
      <c r="I17" s="87">
        <v>1173513.228</v>
      </c>
      <c r="J17" s="106">
        <v>0.33483229799715714</v>
      </c>
      <c r="K17" s="87">
        <v>737.38</v>
      </c>
      <c r="L17" s="87">
        <v>1465769.84458</v>
      </c>
      <c r="M17" s="87">
        <v>1080829.3679964005</v>
      </c>
      <c r="N17" s="106">
        <f>M17/'10'!M$13*100</f>
        <v>0.30200486409195376</v>
      </c>
      <c r="O17" s="106"/>
      <c r="P17" s="87">
        <v>761</v>
      </c>
      <c r="Q17" s="87">
        <v>1601252</v>
      </c>
      <c r="R17" s="87">
        <v>1219017</v>
      </c>
      <c r="S17" s="106">
        <f>R17/'10'!R$13*100</f>
        <v>0.3154444039622273</v>
      </c>
      <c r="T17" s="88">
        <v>797</v>
      </c>
      <c r="U17" s="88">
        <v>1570233</v>
      </c>
      <c r="V17" s="88">
        <v>1251224</v>
      </c>
      <c r="W17" s="106">
        <f>V17/'10'!V$13*100</f>
        <v>0.32716488250717285</v>
      </c>
      <c r="X17" s="81" t="s">
        <v>238</v>
      </c>
      <c r="Y17" s="132" t="s">
        <v>240</v>
      </c>
    </row>
    <row r="18" spans="3:25" s="25" customFormat="1" ht="13.5" customHeight="1">
      <c r="C18" s="75"/>
      <c r="D18" s="135"/>
      <c r="E18" s="77"/>
      <c r="F18" s="81"/>
      <c r="G18" s="87"/>
      <c r="H18" s="87"/>
      <c r="I18" s="87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34"/>
      <c r="U18" s="134"/>
      <c r="V18" s="134"/>
      <c r="W18" s="106"/>
      <c r="X18" s="81"/>
      <c r="Y18" s="132"/>
    </row>
    <row r="19" spans="2:25" s="25" customFormat="1" ht="18.75" customHeight="1">
      <c r="B19" s="81" t="s">
        <v>241</v>
      </c>
      <c r="C19" s="231" t="s">
        <v>47</v>
      </c>
      <c r="D19" s="242"/>
      <c r="E19" s="77"/>
      <c r="F19" s="81"/>
      <c r="G19" s="87"/>
      <c r="H19" s="87"/>
      <c r="I19" s="87">
        <v>105199485.661</v>
      </c>
      <c r="J19" s="106">
        <v>30.016010635025935</v>
      </c>
      <c r="K19" s="87"/>
      <c r="L19" s="87"/>
      <c r="M19" s="87">
        <v>112592290.12600002</v>
      </c>
      <c r="N19" s="106">
        <f>M19/'10'!M$13*100</f>
        <v>31.460487921732437</v>
      </c>
      <c r="O19" s="106"/>
      <c r="P19" s="87"/>
      <c r="Q19" s="87"/>
      <c r="R19" s="87">
        <f>SUM(R20:R40)</f>
        <v>124919409.9133904</v>
      </c>
      <c r="S19" s="106">
        <f>R19/'10'!R$13*100</f>
        <v>32.325331642989866</v>
      </c>
      <c r="T19" s="87"/>
      <c r="U19" s="87"/>
      <c r="V19" s="87">
        <f>SUM(V20:V40)</f>
        <v>126388064.60040183</v>
      </c>
      <c r="W19" s="106">
        <f>V19/'10'!V$13*100</f>
        <v>33.047429001761024</v>
      </c>
      <c r="X19" s="81"/>
      <c r="Y19" s="136" t="s">
        <v>48</v>
      </c>
    </row>
    <row r="20" spans="3:25" s="25" customFormat="1" ht="18.75" customHeight="1">
      <c r="C20" s="75"/>
      <c r="D20" s="82" t="s">
        <v>49</v>
      </c>
      <c r="E20" s="77"/>
      <c r="F20" s="83" t="s">
        <v>271</v>
      </c>
      <c r="G20" s="87">
        <v>5303.4</v>
      </c>
      <c r="H20" s="87">
        <v>173250</v>
      </c>
      <c r="I20" s="87">
        <v>918814.05</v>
      </c>
      <c r="J20" s="106">
        <v>0.26216033398949884</v>
      </c>
      <c r="K20" s="87">
        <v>5523.4</v>
      </c>
      <c r="L20" s="87">
        <v>240625</v>
      </c>
      <c r="M20" s="87">
        <v>1329068.125</v>
      </c>
      <c r="N20" s="106">
        <f>M20/'10'!M$13*100</f>
        <v>0.3713676278094153</v>
      </c>
      <c r="O20" s="106"/>
      <c r="P20" s="87">
        <v>5120.103010000001</v>
      </c>
      <c r="Q20" s="87">
        <v>276000</v>
      </c>
      <c r="R20" s="87">
        <v>1413148.4307600001</v>
      </c>
      <c r="S20" s="106">
        <f>R20/'10'!R$13*100</f>
        <v>0.3656796947468698</v>
      </c>
      <c r="T20" s="87">
        <v>6047.920340000001</v>
      </c>
      <c r="U20" s="87">
        <f>V20/T20*1000</f>
        <v>279127.4033215854</v>
      </c>
      <c r="V20" s="87">
        <v>1688140.3</v>
      </c>
      <c r="W20" s="106">
        <f>V20/'10'!V$13*100</f>
        <v>0.44140795165783553</v>
      </c>
      <c r="X20" s="81" t="s">
        <v>226</v>
      </c>
      <c r="Y20" s="132" t="s">
        <v>242</v>
      </c>
    </row>
    <row r="21" spans="3:25" s="25" customFormat="1" ht="18.75" customHeight="1">
      <c r="C21" s="81"/>
      <c r="D21" s="82" t="s">
        <v>50</v>
      </c>
      <c r="E21" s="77"/>
      <c r="F21" s="83" t="s">
        <v>271</v>
      </c>
      <c r="G21" s="87">
        <v>935354</v>
      </c>
      <c r="H21" s="87">
        <v>52630.283336576314</v>
      </c>
      <c r="I21" s="87">
        <v>49227946.04</v>
      </c>
      <c r="J21" s="106">
        <v>14.045948443499995</v>
      </c>
      <c r="K21" s="87">
        <v>892835</v>
      </c>
      <c r="L21" s="87">
        <v>64387.86436463625</v>
      </c>
      <c r="M21" s="87">
        <v>57487738.88</v>
      </c>
      <c r="N21" s="106">
        <f>M21/'10'!M$13*100</f>
        <v>16.063198578321707</v>
      </c>
      <c r="O21" s="106"/>
      <c r="P21" s="87">
        <v>898208.0250000001</v>
      </c>
      <c r="Q21" s="87">
        <v>71660.60606060608</v>
      </c>
      <c r="R21" s="87">
        <v>64366131.44000003</v>
      </c>
      <c r="S21" s="106">
        <f>R21/'10'!R$13*100</f>
        <v>16.655990824939426</v>
      </c>
      <c r="T21" s="87">
        <v>911449.1505074998</v>
      </c>
      <c r="U21" s="87">
        <f>V21/T21*1000</f>
        <v>64524.87037181794</v>
      </c>
      <c r="V21" s="87">
        <v>58811138.287</v>
      </c>
      <c r="W21" s="106">
        <f>V21/'10'!V$13*100</f>
        <v>15.377693480767194</v>
      </c>
      <c r="X21" s="81" t="s">
        <v>226</v>
      </c>
      <c r="Y21" s="132" t="s">
        <v>243</v>
      </c>
    </row>
    <row r="22" spans="3:25" s="25" customFormat="1" ht="18.75" customHeight="1">
      <c r="C22" s="75"/>
      <c r="D22" s="82" t="s">
        <v>300</v>
      </c>
      <c r="E22" s="77"/>
      <c r="F22" s="83" t="s">
        <v>271</v>
      </c>
      <c r="G22" s="87">
        <v>2987.343</v>
      </c>
      <c r="H22" s="87">
        <v>307632.56679932633</v>
      </c>
      <c r="I22" s="87">
        <v>919003.995</v>
      </c>
      <c r="J22" s="106">
        <v>0.26221452998774203</v>
      </c>
      <c r="K22" s="87">
        <v>2899.92</v>
      </c>
      <c r="L22" s="87">
        <v>343330.73912383785</v>
      </c>
      <c r="M22" s="87">
        <v>995631.677</v>
      </c>
      <c r="N22" s="106">
        <f>M22/'10'!M$13*100</f>
        <v>0.278198962945861</v>
      </c>
      <c r="O22" s="106"/>
      <c r="P22" s="87">
        <v>2780.9109415999997</v>
      </c>
      <c r="Q22" s="87">
        <v>435610</v>
      </c>
      <c r="R22" s="87">
        <v>1211392.615270376</v>
      </c>
      <c r="S22" s="106">
        <f>R22/'10'!R$13*100</f>
        <v>0.3134714458356261</v>
      </c>
      <c r="T22" s="87">
        <v>3234.2285448</v>
      </c>
      <c r="U22" s="87">
        <f>V22/T22*1000</f>
        <v>383353.0747211529</v>
      </c>
      <c r="V22" s="87">
        <v>1239851.457</v>
      </c>
      <c r="W22" s="106">
        <f>V22/'10'!V$13*100</f>
        <v>0.3241912369453847</v>
      </c>
      <c r="X22" s="81" t="s">
        <v>226</v>
      </c>
      <c r="Y22" s="132" t="s">
        <v>246</v>
      </c>
    </row>
    <row r="23" spans="3:25" s="25" customFormat="1" ht="18.75" customHeight="1">
      <c r="C23" s="81"/>
      <c r="D23" s="82" t="s">
        <v>51</v>
      </c>
      <c r="E23" s="77"/>
      <c r="F23" s="83" t="s">
        <v>244</v>
      </c>
      <c r="G23" s="87">
        <v>16</v>
      </c>
      <c r="H23" s="87">
        <v>100000</v>
      </c>
      <c r="I23" s="87">
        <v>1600</v>
      </c>
      <c r="J23" s="106">
        <v>0.00045651950400975923</v>
      </c>
      <c r="K23" s="87">
        <v>19</v>
      </c>
      <c r="L23" s="87">
        <v>100000</v>
      </c>
      <c r="M23" s="87">
        <v>1900</v>
      </c>
      <c r="N23" s="106">
        <f>M23/'10'!M$13*100</f>
        <v>0.0005308971598712362</v>
      </c>
      <c r="O23" s="106"/>
      <c r="P23" s="87">
        <v>22</v>
      </c>
      <c r="Q23" s="87">
        <v>100000</v>
      </c>
      <c r="R23" s="87">
        <v>2200</v>
      </c>
      <c r="S23" s="106">
        <f>R23/'10'!R$13*100</f>
        <v>0.0005692928718113857</v>
      </c>
      <c r="T23" s="87">
        <v>21</v>
      </c>
      <c r="U23" s="87">
        <v>100000</v>
      </c>
      <c r="V23" s="87">
        <f>T23*U23/1000</f>
        <v>2100</v>
      </c>
      <c r="W23" s="106">
        <f>V23/'10'!V$13*100</f>
        <v>0.0005490993245534476</v>
      </c>
      <c r="X23" s="81" t="s">
        <v>245</v>
      </c>
      <c r="Y23" s="132" t="s">
        <v>418</v>
      </c>
    </row>
    <row r="24" spans="3:25" s="25" customFormat="1" ht="18.75" customHeight="1">
      <c r="C24" s="75"/>
      <c r="D24" s="82" t="s">
        <v>52</v>
      </c>
      <c r="E24" s="77"/>
      <c r="F24" s="83" t="s">
        <v>244</v>
      </c>
      <c r="G24" s="87">
        <v>2910</v>
      </c>
      <c r="H24" s="87">
        <v>15000</v>
      </c>
      <c r="I24" s="87">
        <v>43650</v>
      </c>
      <c r="J24" s="106">
        <v>0.012454422718766244</v>
      </c>
      <c r="K24" s="87">
        <v>2725</v>
      </c>
      <c r="L24" s="87">
        <v>15000</v>
      </c>
      <c r="M24" s="87">
        <v>40875</v>
      </c>
      <c r="N24" s="106">
        <f>M24/'10'!M$13*100</f>
        <v>0.01142127442617725</v>
      </c>
      <c r="O24" s="106"/>
      <c r="P24" s="87">
        <v>2493</v>
      </c>
      <c r="Q24" s="87">
        <v>15000</v>
      </c>
      <c r="R24" s="87">
        <v>37395</v>
      </c>
      <c r="S24" s="106">
        <f>R24/'10'!R$13*100</f>
        <v>0.009676684973357622</v>
      </c>
      <c r="T24" s="87">
        <v>2856</v>
      </c>
      <c r="U24" s="87">
        <v>15000</v>
      </c>
      <c r="V24" s="87">
        <f>T24*U24/1000</f>
        <v>42840</v>
      </c>
      <c r="W24" s="106">
        <f>V24/'10'!V$13*100</f>
        <v>0.011201626220890333</v>
      </c>
      <c r="X24" s="81" t="s">
        <v>245</v>
      </c>
      <c r="Y24" s="132" t="s">
        <v>247</v>
      </c>
    </row>
    <row r="25" spans="3:25" s="25" customFormat="1" ht="18.75" customHeight="1">
      <c r="C25" s="75"/>
      <c r="D25" s="82" t="s">
        <v>298</v>
      </c>
      <c r="E25" s="77"/>
      <c r="F25" s="83" t="s">
        <v>299</v>
      </c>
      <c r="G25" s="87" t="s">
        <v>412</v>
      </c>
      <c r="H25" s="87" t="s">
        <v>412</v>
      </c>
      <c r="I25" s="87" t="s">
        <v>412</v>
      </c>
      <c r="J25" s="87" t="s">
        <v>412</v>
      </c>
      <c r="K25" s="87" t="s">
        <v>365</v>
      </c>
      <c r="L25" s="87" t="s">
        <v>366</v>
      </c>
      <c r="M25" s="87" t="s">
        <v>365</v>
      </c>
      <c r="N25" s="87" t="s">
        <v>365</v>
      </c>
      <c r="O25" s="106"/>
      <c r="P25" s="87">
        <v>54078</v>
      </c>
      <c r="Q25" s="87">
        <v>100</v>
      </c>
      <c r="R25" s="87">
        <v>5407.8</v>
      </c>
      <c r="S25" s="106">
        <f>R25/'10'!R$13*100</f>
        <v>0.0013993736328098234</v>
      </c>
      <c r="T25" s="87">
        <v>38551</v>
      </c>
      <c r="U25" s="87">
        <v>100</v>
      </c>
      <c r="V25" s="87">
        <f>T25*U25/1000</f>
        <v>3855.1</v>
      </c>
      <c r="W25" s="106">
        <f>V25/'10'!V$13*100</f>
        <v>0.0010080156219457125</v>
      </c>
      <c r="X25" s="81" t="s">
        <v>245</v>
      </c>
      <c r="Y25" s="132" t="s">
        <v>419</v>
      </c>
    </row>
    <row r="26" spans="3:25" s="25" customFormat="1" ht="18.75" customHeight="1">
      <c r="C26" s="81"/>
      <c r="D26" s="82" t="s">
        <v>53</v>
      </c>
      <c r="E26" s="77"/>
      <c r="F26" s="83" t="s">
        <v>271</v>
      </c>
      <c r="G26" s="87">
        <v>22003.787</v>
      </c>
      <c r="H26" s="87">
        <v>10555.555459612475</v>
      </c>
      <c r="I26" s="87">
        <v>232262.194</v>
      </c>
      <c r="J26" s="106">
        <v>0.06627013850318654</v>
      </c>
      <c r="K26" s="87">
        <v>22306.091</v>
      </c>
      <c r="L26" s="87">
        <v>14999.99968618437</v>
      </c>
      <c r="M26" s="87">
        <v>334591.358</v>
      </c>
      <c r="N26" s="106">
        <f>M26/'10'!M$13*100</f>
        <v>0.09349136930508421</v>
      </c>
      <c r="O26" s="106"/>
      <c r="P26" s="87">
        <v>22239.512099999993</v>
      </c>
      <c r="Q26" s="87">
        <v>18888.888888888898</v>
      </c>
      <c r="R26" s="87">
        <v>420079.673</v>
      </c>
      <c r="S26" s="106">
        <f>R26/'10'!R$13*100</f>
        <v>0.10870380155988991</v>
      </c>
      <c r="T26" s="87">
        <v>22049.456551200004</v>
      </c>
      <c r="U26" s="87">
        <f aca="true" t="shared" si="0" ref="U26:U32">V26/T26*1000</f>
        <v>18888.888888888894</v>
      </c>
      <c r="V26" s="87">
        <v>416489.73485600017</v>
      </c>
      <c r="W26" s="106">
        <f>V26/'10'!V$13*100</f>
        <v>0.10890201528232105</v>
      </c>
      <c r="X26" s="81" t="s">
        <v>226</v>
      </c>
      <c r="Y26" s="132" t="s">
        <v>248</v>
      </c>
    </row>
    <row r="27" spans="3:25" s="25" customFormat="1" ht="18.75" customHeight="1">
      <c r="C27" s="75"/>
      <c r="D27" s="82" t="s">
        <v>54</v>
      </c>
      <c r="E27" s="77"/>
      <c r="F27" s="83" t="s">
        <v>271</v>
      </c>
      <c r="G27" s="87">
        <v>271680.666</v>
      </c>
      <c r="H27" s="87">
        <v>45666.666626177954</v>
      </c>
      <c r="I27" s="87">
        <v>12406750.403</v>
      </c>
      <c r="J27" s="106">
        <v>3.5399522127190255</v>
      </c>
      <c r="K27" s="87">
        <v>273783.267</v>
      </c>
      <c r="L27" s="87">
        <v>41125.00005341816</v>
      </c>
      <c r="M27" s="87">
        <v>11259336.87</v>
      </c>
      <c r="N27" s="106">
        <f>M27/'10'!M$13*100</f>
        <v>3.146078929640259</v>
      </c>
      <c r="O27" s="106"/>
      <c r="P27" s="87">
        <v>298714.24224000005</v>
      </c>
      <c r="Q27" s="87">
        <v>42125</v>
      </c>
      <c r="R27" s="87">
        <v>12583337.454359999</v>
      </c>
      <c r="S27" s="106">
        <f>R27/'10'!R$13*100</f>
        <v>3.256183780165625</v>
      </c>
      <c r="T27" s="87">
        <v>258109.80021619203</v>
      </c>
      <c r="U27" s="87">
        <f t="shared" si="0"/>
        <v>50834.58939241783</v>
      </c>
      <c r="V27" s="87">
        <v>13120905.71214912</v>
      </c>
      <c r="W27" s="106">
        <f>V27/'10'!V$13*100</f>
        <v>3.4308002209859785</v>
      </c>
      <c r="X27" s="81" t="s">
        <v>226</v>
      </c>
      <c r="Y27" s="132" t="s">
        <v>249</v>
      </c>
    </row>
    <row r="28" spans="3:25" s="25" customFormat="1" ht="18.75" customHeight="1">
      <c r="C28" s="75"/>
      <c r="D28" s="82" t="s">
        <v>55</v>
      </c>
      <c r="E28" s="77"/>
      <c r="F28" s="83" t="s">
        <v>271</v>
      </c>
      <c r="G28" s="87">
        <v>315659.714</v>
      </c>
      <c r="H28" s="87">
        <v>47645.833319737474</v>
      </c>
      <c r="I28" s="87">
        <v>15039870.119</v>
      </c>
      <c r="J28" s="106">
        <v>4.291246279435674</v>
      </c>
      <c r="K28" s="87">
        <v>300494.815</v>
      </c>
      <c r="L28" s="87">
        <v>44723.95829192594</v>
      </c>
      <c r="M28" s="87">
        <v>13439317.573</v>
      </c>
      <c r="N28" s="106">
        <f>M28/'10'!M$13*100</f>
        <v>3.755208173743839</v>
      </c>
      <c r="O28" s="106"/>
      <c r="P28" s="87">
        <v>279951.37335999997</v>
      </c>
      <c r="Q28" s="87">
        <v>59896.31396963119</v>
      </c>
      <c r="R28" s="87">
        <v>16768055.355000004</v>
      </c>
      <c r="S28" s="106">
        <f>R28/'10'!R$13*100</f>
        <v>4.339061085336471</v>
      </c>
      <c r="T28" s="87">
        <v>275180.9526912001</v>
      </c>
      <c r="U28" s="87">
        <f t="shared" si="0"/>
        <v>74411.45833333331</v>
      </c>
      <c r="V28" s="87">
        <v>20476615.9953082</v>
      </c>
      <c r="W28" s="106">
        <f>V28/'10'!V$13*100</f>
        <v>5.35414095817336</v>
      </c>
      <c r="X28" s="81" t="s">
        <v>226</v>
      </c>
      <c r="Y28" s="132" t="s">
        <v>250</v>
      </c>
    </row>
    <row r="29" spans="3:25" s="25" customFormat="1" ht="18.75" customHeight="1">
      <c r="C29" s="75"/>
      <c r="D29" s="82" t="s">
        <v>56</v>
      </c>
      <c r="E29" s="77"/>
      <c r="F29" s="83" t="s">
        <v>271</v>
      </c>
      <c r="G29" s="87">
        <v>1883.89</v>
      </c>
      <c r="H29" s="87">
        <v>7235.14164839773</v>
      </c>
      <c r="I29" s="87">
        <v>13630.211</v>
      </c>
      <c r="J29" s="106">
        <v>0.0038890357282927272</v>
      </c>
      <c r="K29" s="87">
        <v>1892.256</v>
      </c>
      <c r="L29" s="87">
        <v>13436.691441327177</v>
      </c>
      <c r="M29" s="87">
        <v>25425.66</v>
      </c>
      <c r="N29" s="106">
        <f>M29/'10'!M$13*100</f>
        <v>0.007104426674658787</v>
      </c>
      <c r="O29" s="106"/>
      <c r="P29" s="87">
        <v>1653.1778925</v>
      </c>
      <c r="Q29" s="87">
        <v>15503.875968992246</v>
      </c>
      <c r="R29" s="87">
        <v>25630.664999999997</v>
      </c>
      <c r="S29" s="106">
        <f>R29/'10'!R$13*100</f>
        <v>0.0066324340383116225</v>
      </c>
      <c r="T29" s="87">
        <v>1723.003731675</v>
      </c>
      <c r="U29" s="87">
        <f t="shared" si="0"/>
        <v>15503.875968992248</v>
      </c>
      <c r="V29" s="87">
        <v>26713.236149999997</v>
      </c>
      <c r="W29" s="106">
        <f>V29/'10'!V$13*100</f>
        <v>0.0069848666317151135</v>
      </c>
      <c r="X29" s="81" t="s">
        <v>226</v>
      </c>
      <c r="Y29" s="132" t="s">
        <v>251</v>
      </c>
    </row>
    <row r="30" spans="3:25" s="25" customFormat="1" ht="18.75" customHeight="1">
      <c r="C30" s="75"/>
      <c r="D30" s="82" t="s">
        <v>57</v>
      </c>
      <c r="E30" s="77"/>
      <c r="F30" s="83" t="s">
        <v>271</v>
      </c>
      <c r="G30" s="87">
        <v>56677.074</v>
      </c>
      <c r="H30" s="87">
        <v>56564.102268229304</v>
      </c>
      <c r="I30" s="87">
        <v>3205887.81</v>
      </c>
      <c r="J30" s="106">
        <v>0.9147189455825832</v>
      </c>
      <c r="K30" s="87">
        <v>56714.539</v>
      </c>
      <c r="L30" s="87">
        <v>50636.9231177212</v>
      </c>
      <c r="M30" s="87">
        <v>2871849.751</v>
      </c>
      <c r="N30" s="106">
        <f>M30/'10'!M$13*100</f>
        <v>0.8024509875699035</v>
      </c>
      <c r="O30" s="106"/>
      <c r="P30" s="87">
        <v>59564.8911</v>
      </c>
      <c r="Q30" s="87">
        <v>58666.66666666667</v>
      </c>
      <c r="R30" s="87">
        <v>3494473.6112</v>
      </c>
      <c r="S30" s="106">
        <f>R30/'10'!R$13*100</f>
        <v>0.9042631443587054</v>
      </c>
      <c r="T30" s="87">
        <v>69760.023915375</v>
      </c>
      <c r="U30" s="87">
        <f t="shared" si="0"/>
        <v>72588.19769024773</v>
      </c>
      <c r="V30" s="87">
        <v>5063754.406845651</v>
      </c>
      <c r="W30" s="106">
        <f>V30/'10'!V$13*100</f>
        <v>1.3240495830969004</v>
      </c>
      <c r="X30" s="81" t="s">
        <v>226</v>
      </c>
      <c r="Y30" s="132" t="s">
        <v>425</v>
      </c>
    </row>
    <row r="31" spans="3:25" s="25" customFormat="1" ht="18.75" customHeight="1">
      <c r="C31" s="81"/>
      <c r="D31" s="82" t="s">
        <v>58</v>
      </c>
      <c r="E31" s="77"/>
      <c r="F31" s="83" t="s">
        <v>271</v>
      </c>
      <c r="G31" s="87">
        <v>24558.333</v>
      </c>
      <c r="H31" s="87">
        <v>72666.66687026355</v>
      </c>
      <c r="I31" s="87">
        <v>1784572.203</v>
      </c>
      <c r="J31" s="106">
        <v>0.5091825106144771</v>
      </c>
      <c r="K31" s="87">
        <v>25446.622</v>
      </c>
      <c r="L31" s="87">
        <v>73773.585940012</v>
      </c>
      <c r="M31" s="87">
        <v>1877288.555</v>
      </c>
      <c r="N31" s="106">
        <f>M31/'10'!M$13*100</f>
        <v>0.5245511379517246</v>
      </c>
      <c r="O31" s="106"/>
      <c r="P31" s="87">
        <v>25998.2649</v>
      </c>
      <c r="Q31" s="87">
        <v>91069.18238993711</v>
      </c>
      <c r="R31" s="87">
        <v>2367640.728</v>
      </c>
      <c r="S31" s="106">
        <f>R31/'10'!R$13*100</f>
        <v>0.6126731770276</v>
      </c>
      <c r="T31" s="87">
        <v>23507.768742795004</v>
      </c>
      <c r="U31" s="87">
        <f t="shared" si="0"/>
        <v>86666.67190752985</v>
      </c>
      <c r="V31" s="87">
        <v>2037340.0809099001</v>
      </c>
      <c r="W31" s="106">
        <f>V31/'10'!V$13*100</f>
        <v>0.5327152677682346</v>
      </c>
      <c r="X31" s="81" t="s">
        <v>226</v>
      </c>
      <c r="Y31" s="132" t="s">
        <v>252</v>
      </c>
    </row>
    <row r="32" spans="3:25" s="25" customFormat="1" ht="18.75" customHeight="1">
      <c r="C32" s="75"/>
      <c r="D32" s="82" t="s">
        <v>59</v>
      </c>
      <c r="E32" s="77"/>
      <c r="F32" s="83" t="s">
        <v>271</v>
      </c>
      <c r="G32" s="87">
        <v>4226.553</v>
      </c>
      <c r="H32" s="87">
        <v>73260.07742006311</v>
      </c>
      <c r="I32" s="87">
        <v>309637.6</v>
      </c>
      <c r="J32" s="106">
        <v>0.08834725223423263</v>
      </c>
      <c r="K32" s="87">
        <v>3975.044</v>
      </c>
      <c r="L32" s="87">
        <v>75549.44674826242</v>
      </c>
      <c r="M32" s="87">
        <v>300312.375</v>
      </c>
      <c r="N32" s="106">
        <f>M32/'10'!M$13*100</f>
        <v>0.08391315103246612</v>
      </c>
      <c r="O32" s="106"/>
      <c r="P32" s="87">
        <v>4211.7348</v>
      </c>
      <c r="Q32" s="87">
        <f>R32/P32*1000</f>
        <v>89366.73790571999</v>
      </c>
      <c r="R32" s="87">
        <v>376389</v>
      </c>
      <c r="S32" s="106">
        <f>R32/'10'!R$13*100</f>
        <v>0.0973979885128253</v>
      </c>
      <c r="T32" s="87">
        <v>4289.976610920002</v>
      </c>
      <c r="U32" s="87">
        <f t="shared" si="0"/>
        <v>82974.04350035926</v>
      </c>
      <c r="V32" s="87">
        <v>355956.70593</v>
      </c>
      <c r="W32" s="106">
        <f>V32/'10'!V$13*100</f>
        <v>0.09307408895068248</v>
      </c>
      <c r="X32" s="81" t="s">
        <v>226</v>
      </c>
      <c r="Y32" s="132" t="s">
        <v>253</v>
      </c>
    </row>
    <row r="33" spans="3:25" s="25" customFormat="1" ht="18.75" customHeight="1">
      <c r="C33" s="75"/>
      <c r="D33" s="82" t="s">
        <v>60</v>
      </c>
      <c r="E33" s="77"/>
      <c r="F33" s="83" t="s">
        <v>271</v>
      </c>
      <c r="G33" s="87">
        <v>357804.117</v>
      </c>
      <c r="H33" s="87">
        <v>21189.999999357187</v>
      </c>
      <c r="I33" s="87">
        <v>7581869.239</v>
      </c>
      <c r="J33" s="106">
        <v>2.1632944902844566</v>
      </c>
      <c r="K33" s="87">
        <v>354420.629</v>
      </c>
      <c r="L33" s="87">
        <v>21260.000001297893</v>
      </c>
      <c r="M33" s="87">
        <v>7534982.573</v>
      </c>
      <c r="N33" s="106">
        <f>M33/'10'!M$13*100</f>
        <v>2.1054214987815576</v>
      </c>
      <c r="O33" s="106"/>
      <c r="P33" s="87">
        <v>322660.322</v>
      </c>
      <c r="Q33" s="87">
        <v>19980</v>
      </c>
      <c r="R33" s="87">
        <v>6446753.23356</v>
      </c>
      <c r="S33" s="106">
        <f>R33/'10'!R$13*100</f>
        <v>1.668223028269413</v>
      </c>
      <c r="T33" s="87">
        <v>303496.494</v>
      </c>
      <c r="U33" s="87">
        <v>19870</v>
      </c>
      <c r="V33" s="87">
        <f>T33*U33/1000</f>
        <v>6030475.335779999</v>
      </c>
      <c r="W33" s="106">
        <f>V33/'10'!V$13*100</f>
        <v>1.5768237779109635</v>
      </c>
      <c r="X33" s="81" t="s">
        <v>226</v>
      </c>
      <c r="Y33" s="132" t="s">
        <v>420</v>
      </c>
    </row>
    <row r="34" spans="3:25" s="25" customFormat="1" ht="18.75" customHeight="1">
      <c r="C34" s="75"/>
      <c r="D34" s="82" t="s">
        <v>61</v>
      </c>
      <c r="E34" s="77"/>
      <c r="F34" s="83" t="s">
        <v>271</v>
      </c>
      <c r="G34" s="87">
        <v>23072.941</v>
      </c>
      <c r="H34" s="87">
        <v>37659.99999739955</v>
      </c>
      <c r="I34" s="87">
        <v>868926.958</v>
      </c>
      <c r="J34" s="106">
        <v>0.247926314929293</v>
      </c>
      <c r="K34" s="87">
        <v>21567.319</v>
      </c>
      <c r="L34" s="87">
        <v>37344.000012240744</v>
      </c>
      <c r="M34" s="87">
        <v>805409.961</v>
      </c>
      <c r="N34" s="106">
        <f>M34/'10'!M$13*100</f>
        <v>0.22504729517205424</v>
      </c>
      <c r="O34" s="106"/>
      <c r="P34" s="87">
        <v>21873.14</v>
      </c>
      <c r="Q34" s="87">
        <v>36130</v>
      </c>
      <c r="R34" s="87">
        <v>790276.5482</v>
      </c>
      <c r="S34" s="106">
        <f>R34/'10'!R$13*100</f>
        <v>0.20449945711362136</v>
      </c>
      <c r="T34" s="87">
        <v>21236.41</v>
      </c>
      <c r="U34" s="87">
        <v>35720</v>
      </c>
      <c r="V34" s="87">
        <f>T34*U34/1000</f>
        <v>758564.5652000001</v>
      </c>
      <c r="W34" s="106">
        <f>V34/'10'!V$13*100</f>
        <v>0.19834632875309513</v>
      </c>
      <c r="X34" s="81" t="s">
        <v>226</v>
      </c>
      <c r="Y34" s="132" t="s">
        <v>325</v>
      </c>
    </row>
    <row r="35" spans="3:25" s="25" customFormat="1" ht="18.75" customHeight="1">
      <c r="C35" s="75"/>
      <c r="D35" s="82" t="s">
        <v>62</v>
      </c>
      <c r="E35" s="77"/>
      <c r="F35" s="83" t="s">
        <v>271</v>
      </c>
      <c r="G35" s="87" t="s">
        <v>412</v>
      </c>
      <c r="H35" s="87" t="s">
        <v>412</v>
      </c>
      <c r="I35" s="87" t="s">
        <v>412</v>
      </c>
      <c r="J35" s="87" t="s">
        <v>412</v>
      </c>
      <c r="K35" s="87" t="s">
        <v>366</v>
      </c>
      <c r="L35" s="87" t="s">
        <v>366</v>
      </c>
      <c r="M35" s="87" t="s">
        <v>365</v>
      </c>
      <c r="N35" s="87" t="s">
        <v>365</v>
      </c>
      <c r="O35" s="87"/>
      <c r="P35" s="87">
        <v>278.24</v>
      </c>
      <c r="Q35" s="87">
        <v>17947.25431282346</v>
      </c>
      <c r="R35" s="87">
        <v>4993.64404</v>
      </c>
      <c r="S35" s="106">
        <f>R35/'10'!R$13*100</f>
        <v>0.0012922027074251865</v>
      </c>
      <c r="T35" s="87">
        <v>4419.87</v>
      </c>
      <c r="U35" s="87">
        <f>V35/T35*1000</f>
        <v>23635.58204200576</v>
      </c>
      <c r="V35" s="87">
        <v>104466.2</v>
      </c>
      <c r="W35" s="106">
        <f>V35/'10'!V$13*100</f>
        <v>0.027315390408888276</v>
      </c>
      <c r="X35" s="81" t="s">
        <v>226</v>
      </c>
      <c r="Y35" s="132" t="s">
        <v>254</v>
      </c>
    </row>
    <row r="36" spans="3:25" s="25" customFormat="1" ht="18.75" customHeight="1">
      <c r="C36" s="75"/>
      <c r="D36" s="82" t="s">
        <v>63</v>
      </c>
      <c r="E36" s="77"/>
      <c r="F36" s="83" t="s">
        <v>273</v>
      </c>
      <c r="G36" s="87">
        <v>21801</v>
      </c>
      <c r="H36" s="87">
        <v>25525.380624741985</v>
      </c>
      <c r="I36" s="87">
        <v>556478.823</v>
      </c>
      <c r="J36" s="106">
        <v>0.15877714766743412</v>
      </c>
      <c r="K36" s="87">
        <v>19544</v>
      </c>
      <c r="L36" s="87">
        <v>22669.20584322554</v>
      </c>
      <c r="M36" s="87">
        <v>443046.959</v>
      </c>
      <c r="N36" s="106">
        <f>M36/'10'!M$13*100</f>
        <v>0.1237959853803621</v>
      </c>
      <c r="O36" s="106"/>
      <c r="P36" s="87">
        <v>18275</v>
      </c>
      <c r="Q36" s="87">
        <v>22669</v>
      </c>
      <c r="R36" s="87">
        <v>414275.975</v>
      </c>
      <c r="S36" s="106">
        <f>R36/'10'!R$13*100</f>
        <v>0.10720198160464173</v>
      </c>
      <c r="T36" s="87">
        <v>20893.3</v>
      </c>
      <c r="U36" s="87">
        <v>22758</v>
      </c>
      <c r="V36" s="87">
        <f>T36*U36/1000</f>
        <v>475489.7214</v>
      </c>
      <c r="W36" s="106">
        <f>V36/'10'!V$13*100</f>
        <v>0.12432908802516524</v>
      </c>
      <c r="X36" s="107" t="s">
        <v>255</v>
      </c>
      <c r="Y36" s="132" t="s">
        <v>421</v>
      </c>
    </row>
    <row r="37" spans="3:25" s="60" customFormat="1" ht="18.75" customHeight="1">
      <c r="C37" s="89"/>
      <c r="D37" s="82" t="s">
        <v>64</v>
      </c>
      <c r="E37" s="77"/>
      <c r="F37" s="83" t="s">
        <v>271</v>
      </c>
      <c r="G37" s="87">
        <v>3230.442</v>
      </c>
      <c r="H37" s="87">
        <v>150000</v>
      </c>
      <c r="I37" s="87">
        <v>484566.3</v>
      </c>
      <c r="J37" s="106">
        <v>0.1382587293349026</v>
      </c>
      <c r="K37" s="87">
        <v>5934.9</v>
      </c>
      <c r="L37" s="87">
        <v>125000</v>
      </c>
      <c r="M37" s="87">
        <v>741862.5</v>
      </c>
      <c r="N37" s="106">
        <f>M37/'10'!M$13*100</f>
        <v>0.20729089171840784</v>
      </c>
      <c r="O37" s="106"/>
      <c r="P37" s="87">
        <v>4987.02</v>
      </c>
      <c r="Q37" s="87">
        <v>125000</v>
      </c>
      <c r="R37" s="87">
        <v>623377.5</v>
      </c>
      <c r="S37" s="106">
        <f>R37/'10'!R$13*100</f>
        <v>0.16131107599891004</v>
      </c>
      <c r="T37" s="87">
        <v>6326.649</v>
      </c>
      <c r="U37" s="87">
        <f>V37/T37*1000</f>
        <v>129999.99794519974</v>
      </c>
      <c r="V37" s="87">
        <v>822464.357</v>
      </c>
      <c r="W37" s="106">
        <f>V37/'10'!V$13*100</f>
        <v>0.2150545823323741</v>
      </c>
      <c r="X37" s="81" t="s">
        <v>226</v>
      </c>
      <c r="Y37" s="132" t="s">
        <v>256</v>
      </c>
    </row>
    <row r="38" spans="3:35" s="60" customFormat="1" ht="18.75" customHeight="1">
      <c r="C38" s="89"/>
      <c r="D38" s="82" t="s">
        <v>65</v>
      </c>
      <c r="E38" s="77"/>
      <c r="F38" s="133" t="s">
        <v>273</v>
      </c>
      <c r="G38" s="87">
        <v>328779</v>
      </c>
      <c r="H38" s="87">
        <v>2000</v>
      </c>
      <c r="I38" s="87">
        <v>657558</v>
      </c>
      <c r="J38" s="106">
        <v>0.1876175325110308</v>
      </c>
      <c r="K38" s="87">
        <v>332376</v>
      </c>
      <c r="L38" s="87">
        <v>2000</v>
      </c>
      <c r="M38" s="87">
        <v>664752</v>
      </c>
      <c r="N38" s="106">
        <f>M38/'10'!M$13*100</f>
        <v>0.18574470990459155</v>
      </c>
      <c r="O38" s="106"/>
      <c r="P38" s="87">
        <v>345202</v>
      </c>
      <c r="Q38" s="87">
        <v>2000</v>
      </c>
      <c r="R38" s="87">
        <v>690404</v>
      </c>
      <c r="S38" s="106">
        <f>R38/'10'!R$13*100</f>
        <v>0.17865548903184905</v>
      </c>
      <c r="T38" s="87">
        <v>320148</v>
      </c>
      <c r="U38" s="87">
        <f>V38/T38*1000</f>
        <v>2000</v>
      </c>
      <c r="V38" s="87">
        <v>640296</v>
      </c>
      <c r="W38" s="106">
        <f>V38/'10'!V$13*100</f>
        <v>0.1674219529115592</v>
      </c>
      <c r="X38" s="107" t="s">
        <v>255</v>
      </c>
      <c r="Y38" s="76" t="s">
        <v>257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3:35" s="60" customFormat="1" ht="18.75" customHeight="1">
      <c r="C39" s="89"/>
      <c r="D39" s="82" t="s">
        <v>66</v>
      </c>
      <c r="E39" s="77"/>
      <c r="F39" s="83" t="s">
        <v>274</v>
      </c>
      <c r="G39" s="87">
        <v>7069644</v>
      </c>
      <c r="H39" s="87">
        <v>1374</v>
      </c>
      <c r="I39" s="87">
        <v>9713690.856</v>
      </c>
      <c r="J39" s="106">
        <v>2.7715558323032834</v>
      </c>
      <c r="K39" s="87">
        <v>7018647</v>
      </c>
      <c r="L39" s="87">
        <v>1593</v>
      </c>
      <c r="M39" s="87">
        <v>11180704.671</v>
      </c>
      <c r="N39" s="106">
        <f>M39/'10'!M$13*100</f>
        <v>3.1241075553647177</v>
      </c>
      <c r="O39" s="137"/>
      <c r="P39" s="87">
        <v>6998992</v>
      </c>
      <c r="Q39" s="87">
        <v>1660</v>
      </c>
      <c r="R39" s="87">
        <v>11618326.72</v>
      </c>
      <c r="S39" s="106">
        <f>R39/'10'!R$13*100</f>
        <v>3.0064684473053442</v>
      </c>
      <c r="T39" s="87">
        <v>6314143.800499998</v>
      </c>
      <c r="U39" s="87">
        <v>2030</v>
      </c>
      <c r="V39" s="87">
        <f>T39*U39/1000</f>
        <v>12817711.915014995</v>
      </c>
      <c r="W39" s="106">
        <f>V39/'10'!V$13*100</f>
        <v>3.351522359454958</v>
      </c>
      <c r="X39" s="138" t="s">
        <v>67</v>
      </c>
      <c r="Y39" s="76" t="s">
        <v>422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3:35" s="60" customFormat="1" ht="18.75" customHeight="1">
      <c r="C40" s="89"/>
      <c r="D40" s="82" t="s">
        <v>68</v>
      </c>
      <c r="E40" s="77"/>
      <c r="F40" s="83" t="s">
        <v>274</v>
      </c>
      <c r="G40" s="87">
        <v>472326</v>
      </c>
      <c r="H40" s="87">
        <v>2610</v>
      </c>
      <c r="I40" s="87">
        <v>1232770.86</v>
      </c>
      <c r="J40" s="106">
        <v>0.3517399634780527</v>
      </c>
      <c r="K40" s="87">
        <v>477041</v>
      </c>
      <c r="L40" s="87">
        <v>2637.500001048128</v>
      </c>
      <c r="M40" s="87">
        <v>1258195.638</v>
      </c>
      <c r="N40" s="106">
        <f>M40/'10'!M$13*100</f>
        <v>0.3515644688297779</v>
      </c>
      <c r="O40" s="106"/>
      <c r="P40" s="87">
        <v>417126</v>
      </c>
      <c r="Q40" s="87">
        <v>3020</v>
      </c>
      <c r="R40" s="87">
        <v>1259720.52</v>
      </c>
      <c r="S40" s="106">
        <f>R40/'10'!R$13*100</f>
        <v>0.3259772329593328</v>
      </c>
      <c r="T40" s="87">
        <v>487548.82210000005</v>
      </c>
      <c r="U40" s="87">
        <v>2980</v>
      </c>
      <c r="V40" s="87">
        <f>T40*U40/1000</f>
        <v>1452895.489858</v>
      </c>
      <c r="W40" s="106">
        <f>V40/'10'!V$13*100</f>
        <v>0.3798971105370373</v>
      </c>
      <c r="X40" s="138" t="s">
        <v>67</v>
      </c>
      <c r="Y40" s="139" t="s">
        <v>423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25" s="25" customFormat="1" ht="4.5" customHeight="1">
      <c r="A41" s="90"/>
      <c r="B41" s="90"/>
      <c r="C41" s="93"/>
      <c r="D41" s="93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74"/>
      <c r="P41" s="93"/>
      <c r="Q41" s="93"/>
      <c r="R41" s="93"/>
      <c r="S41" s="93"/>
      <c r="T41" s="95"/>
      <c r="U41" s="95"/>
      <c r="V41" s="95"/>
      <c r="W41" s="208"/>
      <c r="X41" s="93"/>
      <c r="Y41" s="96"/>
    </row>
    <row r="42" spans="1:16" s="3" customFormat="1" ht="11.25" customHeight="1">
      <c r="A42" s="1" t="s">
        <v>368</v>
      </c>
      <c r="E42" s="4"/>
      <c r="P42" s="5" t="s">
        <v>389</v>
      </c>
    </row>
    <row r="43" ht="10.5" customHeight="1"/>
    <row r="44" ht="10.5" customHeight="1"/>
    <row r="45" ht="10.5" customHeight="1"/>
  </sheetData>
  <mergeCells count="8">
    <mergeCell ref="P2:Y2"/>
    <mergeCell ref="A2:N2"/>
    <mergeCell ref="C19:D19"/>
    <mergeCell ref="A7:E7"/>
    <mergeCell ref="K5:N5"/>
    <mergeCell ref="P5:S5"/>
    <mergeCell ref="G5:J5"/>
    <mergeCell ref="T5:W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">
      <selection activeCell="A1" sqref="A1"/>
    </sheetView>
  </sheetViews>
  <sheetFormatPr defaultColWidth="9.00390625" defaultRowHeight="16.5"/>
  <cols>
    <col min="1" max="1" width="1.75390625" style="6" customWidth="1"/>
    <col min="2" max="2" width="2.25390625" style="6" customWidth="1"/>
    <col min="3" max="3" width="2.25390625" style="25" customWidth="1"/>
    <col min="4" max="5" width="2.25390625" style="6" customWidth="1"/>
    <col min="6" max="6" width="8.25390625" style="6" customWidth="1"/>
    <col min="7" max="7" width="1.75390625" style="6" customWidth="1"/>
    <col min="8" max="8" width="5.75390625" style="60" customWidth="1"/>
    <col min="9" max="10" width="9.75390625" style="6" hidden="1" customWidth="1"/>
    <col min="11" max="11" width="7.125" style="6" hidden="1" customWidth="1"/>
    <col min="12" max="13" width="9.75390625" style="6" hidden="1" customWidth="1"/>
    <col min="14" max="14" width="7.125" style="6" hidden="1" customWidth="1"/>
    <col min="15" max="15" width="8.875" style="6" customWidth="1"/>
    <col min="16" max="16" width="7.875" style="6" customWidth="1"/>
    <col min="17" max="17" width="6.125" style="6" customWidth="1"/>
    <col min="18" max="18" width="7.75390625" style="6" customWidth="1"/>
    <col min="19" max="19" width="9.00390625" style="6" customWidth="1"/>
    <col min="20" max="20" width="6.75390625" style="6" customWidth="1"/>
    <col min="21" max="21" width="20.625" style="6" customWidth="1"/>
    <col min="22" max="22" width="8.50390625" style="6" customWidth="1"/>
    <col min="23" max="23" width="9.00390625" style="6" customWidth="1"/>
    <col min="24" max="24" width="6.375" style="6" customWidth="1"/>
    <col min="25" max="25" width="8.75390625" style="6" customWidth="1"/>
    <col min="26" max="26" width="9.75390625" style="6" customWidth="1"/>
    <col min="27" max="27" width="6.25390625" style="6" customWidth="1"/>
    <col min="28" max="28" width="6.50390625" style="6" customWidth="1"/>
    <col min="29" max="29" width="17.875" style="60" customWidth="1"/>
    <col min="30" max="16384" width="8.75390625" style="6" customWidth="1"/>
  </cols>
  <sheetData>
    <row r="1" spans="1:29" s="197" customFormat="1" ht="10.5" customHeight="1">
      <c r="A1" s="224" t="s">
        <v>402</v>
      </c>
      <c r="C1" s="196"/>
      <c r="M1" s="223" t="s">
        <v>297</v>
      </c>
      <c r="U1" s="198"/>
      <c r="V1" s="199"/>
      <c r="W1" s="199"/>
      <c r="AC1" s="223" t="s">
        <v>403</v>
      </c>
    </row>
    <row r="2" spans="1:32" s="9" customFormat="1" ht="27" customHeight="1">
      <c r="A2" s="239" t="s">
        <v>371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V2" s="239" t="s">
        <v>320</v>
      </c>
      <c r="W2" s="239"/>
      <c r="X2" s="239"/>
      <c r="Y2" s="239"/>
      <c r="Z2" s="239"/>
      <c r="AA2" s="239"/>
      <c r="AB2" s="239"/>
      <c r="AC2" s="239"/>
      <c r="AD2" s="10"/>
      <c r="AE2" s="10"/>
      <c r="AF2" s="10"/>
    </row>
    <row r="3" spans="3:29" s="9" customFormat="1" ht="18" customHeight="1">
      <c r="C3" s="110"/>
      <c r="F3" s="130"/>
      <c r="H3" s="140"/>
      <c r="AC3" s="118"/>
    </row>
    <row r="4" spans="3:29" s="9" customFormat="1" ht="10.5" customHeight="1">
      <c r="C4" s="110"/>
      <c r="F4" s="141"/>
      <c r="G4" s="141"/>
      <c r="H4" s="142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2"/>
    </row>
    <row r="5" spans="1:29" s="148" customFormat="1" ht="18.75" customHeight="1">
      <c r="A5" s="143"/>
      <c r="B5" s="143"/>
      <c r="C5" s="143"/>
      <c r="D5" s="143"/>
      <c r="E5" s="143"/>
      <c r="F5" s="143"/>
      <c r="G5" s="144"/>
      <c r="H5" s="145" t="s">
        <v>275</v>
      </c>
      <c r="I5" s="227" t="s">
        <v>0</v>
      </c>
      <c r="J5" s="228"/>
      <c r="K5" s="228"/>
      <c r="L5" s="227" t="s">
        <v>1</v>
      </c>
      <c r="M5" s="228"/>
      <c r="N5" s="246"/>
      <c r="O5" s="243" t="s">
        <v>408</v>
      </c>
      <c r="P5" s="244"/>
      <c r="Q5" s="245"/>
      <c r="R5" s="243" t="s">
        <v>409</v>
      </c>
      <c r="S5" s="244"/>
      <c r="T5" s="245"/>
      <c r="U5" s="201"/>
      <c r="V5" s="243" t="s">
        <v>410</v>
      </c>
      <c r="W5" s="244"/>
      <c r="X5" s="245"/>
      <c r="Y5" s="226" t="s">
        <v>411</v>
      </c>
      <c r="Z5" s="244"/>
      <c r="AA5" s="245"/>
      <c r="AB5" s="146" t="s">
        <v>2</v>
      </c>
      <c r="AC5" s="147"/>
    </row>
    <row r="6" spans="6:29" s="148" customFormat="1" ht="12" customHeight="1">
      <c r="F6" s="149" t="s">
        <v>276</v>
      </c>
      <c r="G6" s="202"/>
      <c r="H6" s="150"/>
      <c r="I6" s="151" t="s">
        <v>277</v>
      </c>
      <c r="J6" s="36" t="s">
        <v>3</v>
      </c>
      <c r="K6" s="35" t="s">
        <v>268</v>
      </c>
      <c r="L6" s="152" t="s">
        <v>277</v>
      </c>
      <c r="M6" s="36" t="s">
        <v>3</v>
      </c>
      <c r="N6" s="35" t="s">
        <v>268</v>
      </c>
      <c r="O6" s="152" t="s">
        <v>277</v>
      </c>
      <c r="P6" s="36" t="s">
        <v>3</v>
      </c>
      <c r="Q6" s="153" t="s">
        <v>268</v>
      </c>
      <c r="R6" s="152" t="s">
        <v>277</v>
      </c>
      <c r="S6" s="36" t="s">
        <v>3</v>
      </c>
      <c r="T6" s="153" t="s">
        <v>268</v>
      </c>
      <c r="U6" s="203"/>
      <c r="V6" s="152" t="s">
        <v>277</v>
      </c>
      <c r="W6" s="36" t="s">
        <v>3</v>
      </c>
      <c r="X6" s="153" t="s">
        <v>268</v>
      </c>
      <c r="Y6" s="151" t="s">
        <v>277</v>
      </c>
      <c r="Z6" s="36" t="s">
        <v>3</v>
      </c>
      <c r="AA6" s="153" t="s">
        <v>268</v>
      </c>
      <c r="AB6" s="154" t="s">
        <v>213</v>
      </c>
      <c r="AC6" s="155" t="s">
        <v>4</v>
      </c>
    </row>
    <row r="7" spans="7:29" s="148" customFormat="1" ht="11.25">
      <c r="G7" s="156"/>
      <c r="H7" s="150"/>
      <c r="I7" s="157"/>
      <c r="J7" s="150"/>
      <c r="K7" s="41" t="s">
        <v>214</v>
      </c>
      <c r="L7" s="150"/>
      <c r="M7" s="150"/>
      <c r="N7" s="41" t="s">
        <v>214</v>
      </c>
      <c r="O7" s="150"/>
      <c r="P7" s="150"/>
      <c r="Q7" s="23" t="s">
        <v>214</v>
      </c>
      <c r="R7" s="150"/>
      <c r="S7" s="150"/>
      <c r="T7" s="23" t="s">
        <v>214</v>
      </c>
      <c r="U7" s="44"/>
      <c r="V7" s="150"/>
      <c r="W7" s="150"/>
      <c r="X7" s="23" t="s">
        <v>214</v>
      </c>
      <c r="Y7" s="157"/>
      <c r="Z7" s="150"/>
      <c r="AA7" s="23" t="s">
        <v>214</v>
      </c>
      <c r="AB7" s="154" t="s">
        <v>258</v>
      </c>
      <c r="AC7" s="158"/>
    </row>
    <row r="8" spans="3:29" s="142" customFormat="1" ht="12" customHeight="1">
      <c r="C8" s="148"/>
      <c r="G8" s="159"/>
      <c r="H8" s="160" t="s">
        <v>278</v>
      </c>
      <c r="I8" s="161" t="s">
        <v>259</v>
      </c>
      <c r="J8" s="161" t="s">
        <v>219</v>
      </c>
      <c r="K8" s="162" t="s">
        <v>217</v>
      </c>
      <c r="L8" s="161" t="s">
        <v>259</v>
      </c>
      <c r="M8" s="161" t="s">
        <v>219</v>
      </c>
      <c r="N8" s="162" t="s">
        <v>217</v>
      </c>
      <c r="O8" s="161" t="s">
        <v>259</v>
      </c>
      <c r="P8" s="161" t="s">
        <v>219</v>
      </c>
      <c r="Q8" s="163" t="s">
        <v>217</v>
      </c>
      <c r="R8" s="161" t="s">
        <v>259</v>
      </c>
      <c r="S8" s="161" t="s">
        <v>219</v>
      </c>
      <c r="T8" s="163" t="s">
        <v>217</v>
      </c>
      <c r="U8" s="164"/>
      <c r="V8" s="161" t="s">
        <v>259</v>
      </c>
      <c r="W8" s="161" t="s">
        <v>219</v>
      </c>
      <c r="X8" s="163" t="s">
        <v>217</v>
      </c>
      <c r="Y8" s="165" t="s">
        <v>259</v>
      </c>
      <c r="Z8" s="161" t="s">
        <v>219</v>
      </c>
      <c r="AA8" s="163" t="s">
        <v>217</v>
      </c>
      <c r="AB8" s="166"/>
      <c r="AC8" s="167"/>
    </row>
    <row r="9" spans="1:29" s="148" customFormat="1" ht="6" customHeight="1">
      <c r="A9" s="168"/>
      <c r="B9" s="168"/>
      <c r="C9" s="168"/>
      <c r="D9" s="168"/>
      <c r="E9" s="168"/>
      <c r="F9" s="168"/>
      <c r="G9" s="169"/>
      <c r="H9" s="170"/>
      <c r="I9" s="170"/>
      <c r="J9" s="170"/>
      <c r="K9" s="168"/>
      <c r="L9" s="171"/>
      <c r="M9" s="170"/>
      <c r="N9" s="170"/>
      <c r="O9" s="170"/>
      <c r="P9" s="170"/>
      <c r="Q9" s="168"/>
      <c r="R9" s="170"/>
      <c r="S9" s="170"/>
      <c r="T9" s="168"/>
      <c r="U9" s="172"/>
      <c r="V9" s="170"/>
      <c r="W9" s="170"/>
      <c r="X9" s="168"/>
      <c r="Y9" s="171"/>
      <c r="Z9" s="170"/>
      <c r="AA9" s="168"/>
      <c r="AB9" s="173"/>
      <c r="AC9" s="174"/>
    </row>
    <row r="10" spans="3:29" s="112" customFormat="1" ht="9" customHeight="1">
      <c r="C10" s="110"/>
      <c r="F10" s="175"/>
      <c r="G10" s="176"/>
      <c r="I10" s="177"/>
      <c r="J10" s="178" t="s">
        <v>210</v>
      </c>
      <c r="K10" s="64" t="s">
        <v>221</v>
      </c>
      <c r="L10" s="177"/>
      <c r="M10" s="178" t="s">
        <v>210</v>
      </c>
      <c r="N10" s="64" t="s">
        <v>221</v>
      </c>
      <c r="O10" s="177"/>
      <c r="P10" s="178" t="s">
        <v>210</v>
      </c>
      <c r="Q10" s="64" t="s">
        <v>221</v>
      </c>
      <c r="R10" s="177"/>
      <c r="S10" s="178" t="s">
        <v>210</v>
      </c>
      <c r="T10" s="64" t="s">
        <v>221</v>
      </c>
      <c r="U10" s="64"/>
      <c r="V10" s="177"/>
      <c r="W10" s="178" t="s">
        <v>210</v>
      </c>
      <c r="X10" s="64" t="s">
        <v>221</v>
      </c>
      <c r="Y10" s="64"/>
      <c r="Z10" s="178" t="s">
        <v>210</v>
      </c>
      <c r="AA10" s="64" t="s">
        <v>221</v>
      </c>
      <c r="AB10" s="177"/>
      <c r="AC10" s="179"/>
    </row>
    <row r="11" spans="3:29" s="112" customFormat="1" ht="7.5" customHeight="1">
      <c r="C11" s="110"/>
      <c r="F11" s="175"/>
      <c r="G11" s="176"/>
      <c r="I11" s="177"/>
      <c r="J11" s="177" t="s">
        <v>223</v>
      </c>
      <c r="L11" s="177"/>
      <c r="M11" s="177" t="s">
        <v>223</v>
      </c>
      <c r="N11" s="177"/>
      <c r="O11" s="177"/>
      <c r="P11" s="177" t="s">
        <v>223</v>
      </c>
      <c r="Q11" s="177"/>
      <c r="R11" s="177"/>
      <c r="S11" s="177" t="s">
        <v>223</v>
      </c>
      <c r="T11" s="177"/>
      <c r="U11" s="177"/>
      <c r="V11" s="177"/>
      <c r="W11" s="177" t="s">
        <v>223</v>
      </c>
      <c r="X11" s="177"/>
      <c r="Y11" s="177"/>
      <c r="Z11" s="177" t="s">
        <v>223</v>
      </c>
      <c r="AA11" s="177"/>
      <c r="AB11" s="177"/>
      <c r="AC11" s="179"/>
    </row>
    <row r="12" spans="6:29" s="110" customFormat="1" ht="4.5" customHeight="1">
      <c r="F12" s="148"/>
      <c r="G12" s="156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C12" s="179"/>
    </row>
    <row r="13" spans="2:29" s="110" customFormat="1" ht="15.75" customHeight="1">
      <c r="B13" s="181" t="s">
        <v>5</v>
      </c>
      <c r="C13" s="231" t="s">
        <v>6</v>
      </c>
      <c r="D13" s="242"/>
      <c r="E13" s="242"/>
      <c r="F13" s="242"/>
      <c r="G13" s="182"/>
      <c r="H13" s="75"/>
      <c r="I13" s="87"/>
      <c r="J13" s="87">
        <v>757420</v>
      </c>
      <c r="K13" s="183">
        <f>J13/'[1]量值1'!I$13*100</f>
        <v>0.17989766638745605</v>
      </c>
      <c r="L13" s="87"/>
      <c r="M13" s="87">
        <v>779716</v>
      </c>
      <c r="N13" s="184">
        <f>M13/'[1]量值1'!M$13*100</f>
        <v>0.2052671308981882</v>
      </c>
      <c r="O13" s="87"/>
      <c r="P13" s="87">
        <v>862545.442</v>
      </c>
      <c r="Q13" s="184">
        <v>0.2461055108548241</v>
      </c>
      <c r="R13" s="184"/>
      <c r="S13" s="87">
        <v>579935.104</v>
      </c>
      <c r="T13" s="184">
        <f>S13/'10'!M$13*100</f>
        <v>0.16204521032801578</v>
      </c>
      <c r="U13" s="184"/>
      <c r="V13" s="184"/>
      <c r="W13" s="87">
        <v>523843.834094</v>
      </c>
      <c r="X13" s="184">
        <f>W13/'10'!R$13*100</f>
        <v>0.13555480031457287</v>
      </c>
      <c r="Y13" s="87"/>
      <c r="Z13" s="87">
        <f>Z15+Z31</f>
        <v>614203.426</v>
      </c>
      <c r="AA13" s="184">
        <f>Z13/'10'!V$13*100</f>
        <v>0.16059937445476832</v>
      </c>
      <c r="AB13" s="185"/>
      <c r="AC13" s="80" t="s">
        <v>7</v>
      </c>
    </row>
    <row r="14" spans="2:29" s="110" customFormat="1" ht="15.75" customHeight="1">
      <c r="B14" s="75"/>
      <c r="C14" s="75"/>
      <c r="D14" s="75"/>
      <c r="E14" s="75"/>
      <c r="F14" s="74"/>
      <c r="G14" s="182"/>
      <c r="H14" s="75"/>
      <c r="I14" s="87"/>
      <c r="J14" s="87"/>
      <c r="K14" s="183"/>
      <c r="L14" s="87"/>
      <c r="M14" s="87"/>
      <c r="N14" s="184"/>
      <c r="O14" s="87"/>
      <c r="P14" s="87"/>
      <c r="Q14" s="184"/>
      <c r="R14" s="184"/>
      <c r="S14" s="184"/>
      <c r="T14" s="184"/>
      <c r="U14" s="184"/>
      <c r="V14" s="184"/>
      <c r="W14" s="87"/>
      <c r="X14" s="184"/>
      <c r="Y14" s="87"/>
      <c r="Z14" s="87"/>
      <c r="AA14" s="184"/>
      <c r="AB14" s="185"/>
      <c r="AC14" s="80"/>
    </row>
    <row r="15" spans="2:29" s="110" customFormat="1" ht="15.75" customHeight="1">
      <c r="B15" s="75"/>
      <c r="C15" s="75">
        <v>1</v>
      </c>
      <c r="D15" s="231" t="s">
        <v>8</v>
      </c>
      <c r="E15" s="242"/>
      <c r="F15" s="242"/>
      <c r="G15" s="182"/>
      <c r="H15" s="75"/>
      <c r="I15" s="87"/>
      <c r="J15" s="87">
        <v>462731</v>
      </c>
      <c r="K15" s="183">
        <f>J15/'[1]量值1'!I$13*100</f>
        <v>0.10990497618908125</v>
      </c>
      <c r="L15" s="87"/>
      <c r="M15" s="87">
        <v>496644</v>
      </c>
      <c r="N15" s="184">
        <f>M15/'[1]量值1'!M$13*100</f>
        <v>0.1307459241028782</v>
      </c>
      <c r="O15" s="87"/>
      <c r="P15" s="87">
        <v>152886.83899999998</v>
      </c>
      <c r="Q15" s="184">
        <v>0.04362238994368744</v>
      </c>
      <c r="R15" s="87"/>
      <c r="S15" s="87">
        <v>104751.47700000001</v>
      </c>
      <c r="T15" s="184">
        <f>S15/'10'!M$13*100</f>
        <v>0.029269611385061643</v>
      </c>
      <c r="U15" s="184"/>
      <c r="V15" s="87"/>
      <c r="W15" s="87">
        <v>127386.56209400001</v>
      </c>
      <c r="X15" s="184">
        <f>W15/'10'!R$13*100</f>
        <v>0.032963755347578484</v>
      </c>
      <c r="Y15" s="87"/>
      <c r="Z15" s="87">
        <f>Z17+Z29</f>
        <v>180605.72799999997</v>
      </c>
      <c r="AA15" s="184">
        <f>Z15/'10'!V$13*100</f>
        <v>0.04722403964537318</v>
      </c>
      <c r="AB15" s="75"/>
      <c r="AC15" s="80" t="s">
        <v>9</v>
      </c>
    </row>
    <row r="16" spans="2:29" s="110" customFormat="1" ht="15.75" customHeight="1">
      <c r="B16" s="75"/>
      <c r="C16" s="75"/>
      <c r="D16" s="75"/>
      <c r="E16" s="75"/>
      <c r="F16" s="74"/>
      <c r="G16" s="182"/>
      <c r="H16" s="75"/>
      <c r="I16" s="87"/>
      <c r="J16" s="87"/>
      <c r="K16" s="183"/>
      <c r="L16" s="87"/>
      <c r="M16" s="87"/>
      <c r="N16" s="184"/>
      <c r="O16" s="87"/>
      <c r="P16" s="87"/>
      <c r="Q16" s="184"/>
      <c r="R16" s="87"/>
      <c r="S16" s="87"/>
      <c r="T16" s="184"/>
      <c r="U16" s="184"/>
      <c r="V16" s="87"/>
      <c r="W16" s="87"/>
      <c r="X16" s="184"/>
      <c r="Y16" s="87"/>
      <c r="Z16" s="87"/>
      <c r="AA16" s="184"/>
      <c r="AB16" s="186"/>
      <c r="AC16" s="220" t="s">
        <v>10</v>
      </c>
    </row>
    <row r="17" spans="2:29" s="110" customFormat="1" ht="15.75" customHeight="1">
      <c r="B17" s="75"/>
      <c r="C17" s="75"/>
      <c r="D17" s="83" t="s">
        <v>11</v>
      </c>
      <c r="E17" s="231" t="s">
        <v>12</v>
      </c>
      <c r="F17" s="242"/>
      <c r="G17" s="182"/>
      <c r="H17" s="83" t="s">
        <v>260</v>
      </c>
      <c r="I17" s="87">
        <v>45924</v>
      </c>
      <c r="J17" s="87">
        <v>447589</v>
      </c>
      <c r="K17" s="183">
        <f>J17/'[1]量值1'!I$13*100</f>
        <v>0.10630854294934786</v>
      </c>
      <c r="L17" s="87">
        <v>44071</v>
      </c>
      <c r="M17" s="87">
        <v>487891</v>
      </c>
      <c r="N17" s="184">
        <f>M17/'[1]量值1'!M$13*100</f>
        <v>0.12844161946278893</v>
      </c>
      <c r="O17" s="87">
        <v>35328</v>
      </c>
      <c r="P17" s="87">
        <v>146376.816</v>
      </c>
      <c r="Q17" s="184">
        <v>0.041764919649279864</v>
      </c>
      <c r="R17" s="87">
        <v>41147.2</v>
      </c>
      <c r="S17" s="87">
        <v>99767.517</v>
      </c>
      <c r="T17" s="184">
        <f>S17/'10'!M$13*100</f>
        <v>0.02787699548563435</v>
      </c>
      <c r="U17" s="184"/>
      <c r="V17" s="87">
        <v>40040.71</v>
      </c>
      <c r="W17" s="87">
        <v>123023.918894</v>
      </c>
      <c r="X17" s="184">
        <f>W17/'10'!R$13*100</f>
        <v>0.03183483640393466</v>
      </c>
      <c r="Y17" s="87">
        <f>Y19+Y25+Y27</f>
        <v>44116.3</v>
      </c>
      <c r="Z17" s="87">
        <f>Z19+Z25+Z27</f>
        <v>175358.78499999997</v>
      </c>
      <c r="AA17" s="184">
        <f>Z17/'10'!V$13*100</f>
        <v>0.04585209066572059</v>
      </c>
      <c r="AB17" s="81" t="s">
        <v>279</v>
      </c>
      <c r="AC17" s="80" t="s">
        <v>13</v>
      </c>
    </row>
    <row r="18" spans="2:29" s="110" customFormat="1" ht="15.75" customHeight="1">
      <c r="B18" s="75"/>
      <c r="C18" s="75"/>
      <c r="D18" s="75"/>
      <c r="E18" s="75"/>
      <c r="F18" s="74"/>
      <c r="G18" s="182"/>
      <c r="H18" s="216" t="s">
        <v>261</v>
      </c>
      <c r="I18" s="87"/>
      <c r="J18" s="87"/>
      <c r="K18" s="183"/>
      <c r="L18" s="87"/>
      <c r="M18" s="87"/>
      <c r="N18" s="184"/>
      <c r="O18" s="87"/>
      <c r="P18" s="87"/>
      <c r="Q18" s="184"/>
      <c r="R18" s="87"/>
      <c r="S18" s="87"/>
      <c r="T18" s="184"/>
      <c r="U18" s="184"/>
      <c r="V18" s="87"/>
      <c r="W18" s="87"/>
      <c r="X18" s="184"/>
      <c r="Y18" s="87"/>
      <c r="Z18" s="87"/>
      <c r="AA18" s="184"/>
      <c r="AB18" s="81"/>
      <c r="AC18" s="80" t="s">
        <v>262</v>
      </c>
    </row>
    <row r="19" spans="2:30" s="110" customFormat="1" ht="15.75" customHeight="1">
      <c r="B19" s="75"/>
      <c r="C19" s="75"/>
      <c r="D19" s="75"/>
      <c r="E19" s="83" t="s">
        <v>14</v>
      </c>
      <c r="F19" s="82" t="s">
        <v>15</v>
      </c>
      <c r="G19" s="182"/>
      <c r="H19" s="83" t="s">
        <v>260</v>
      </c>
      <c r="I19" s="87">
        <v>36118</v>
      </c>
      <c r="J19" s="87">
        <v>369872</v>
      </c>
      <c r="K19" s="183">
        <f>J19/'[1]量值1'!I$13*100</f>
        <v>0.08784968664949584</v>
      </c>
      <c r="L19" s="87">
        <v>32778</v>
      </c>
      <c r="M19" s="87">
        <v>374695</v>
      </c>
      <c r="N19" s="184">
        <f>M19/'[1]量值1'!M$13*100</f>
        <v>0.09864177163466778</v>
      </c>
      <c r="O19" s="87">
        <v>31074.34</v>
      </c>
      <c r="P19" s="87">
        <v>140223.054</v>
      </c>
      <c r="Q19" s="184">
        <v>0.04000909941425856</v>
      </c>
      <c r="R19" s="87">
        <v>26097.67</v>
      </c>
      <c r="S19" s="87">
        <v>78091.171</v>
      </c>
      <c r="T19" s="184">
        <f>S19/'10'!M$13*100</f>
        <v>0.02182020047101002</v>
      </c>
      <c r="U19" s="184"/>
      <c r="V19" s="87">
        <v>30371.68</v>
      </c>
      <c r="W19" s="87">
        <v>108045.73948999999</v>
      </c>
      <c r="X19" s="184">
        <f>W19/'10'!R$13*100</f>
        <v>0.02795894060056679</v>
      </c>
      <c r="Y19" s="87">
        <f>Y21+Y23</f>
        <v>31388.68</v>
      </c>
      <c r="Z19" s="87">
        <f>Z21+Z23</f>
        <v>155109.523</v>
      </c>
      <c r="AA19" s="184">
        <f>Z19/'10'!V$13*100</f>
        <v>0.04055739729100355</v>
      </c>
      <c r="AB19" s="81" t="s">
        <v>279</v>
      </c>
      <c r="AC19" s="80" t="s">
        <v>16</v>
      </c>
      <c r="AD19" s="210"/>
    </row>
    <row r="20" spans="2:29" s="110" customFormat="1" ht="15.75" customHeight="1">
      <c r="B20" s="75"/>
      <c r="C20" s="75"/>
      <c r="D20" s="75"/>
      <c r="E20" s="75"/>
      <c r="F20" s="74"/>
      <c r="G20" s="182"/>
      <c r="H20" s="216" t="s">
        <v>261</v>
      </c>
      <c r="I20" s="87"/>
      <c r="J20" s="87"/>
      <c r="K20" s="183"/>
      <c r="L20" s="87"/>
      <c r="M20" s="87"/>
      <c r="N20" s="184"/>
      <c r="O20" s="87"/>
      <c r="P20" s="87"/>
      <c r="Q20" s="184"/>
      <c r="R20" s="87"/>
      <c r="S20" s="87"/>
      <c r="T20" s="184"/>
      <c r="U20" s="184"/>
      <c r="V20" s="87"/>
      <c r="W20" s="87"/>
      <c r="X20" s="184"/>
      <c r="Y20" s="87"/>
      <c r="Z20" s="87"/>
      <c r="AA20" s="184"/>
      <c r="AB20" s="185"/>
      <c r="AC20" s="80"/>
    </row>
    <row r="21" spans="2:29" s="110" customFormat="1" ht="15.75" customHeight="1">
      <c r="B21" s="75"/>
      <c r="C21" s="75"/>
      <c r="D21" s="75"/>
      <c r="E21" s="75"/>
      <c r="F21" s="82" t="s">
        <v>17</v>
      </c>
      <c r="G21" s="182"/>
      <c r="H21" s="83" t="s">
        <v>260</v>
      </c>
      <c r="I21" s="87">
        <v>33066</v>
      </c>
      <c r="J21" s="87">
        <v>361924</v>
      </c>
      <c r="K21" s="183">
        <f>J21/'[1]量值1'!I$13*100</f>
        <v>0.08596192734495212</v>
      </c>
      <c r="L21" s="87">
        <v>30038</v>
      </c>
      <c r="M21" s="87">
        <v>367574</v>
      </c>
      <c r="N21" s="184">
        <f>M21/'[1]量值1'!M$13*100</f>
        <v>0.09676710542398852</v>
      </c>
      <c r="O21" s="87">
        <v>14469.6</v>
      </c>
      <c r="P21" s="87">
        <v>96437.695</v>
      </c>
      <c r="Q21" s="184">
        <v>0.027516055430777772</v>
      </c>
      <c r="R21" s="87">
        <v>19508.14</v>
      </c>
      <c r="S21" s="87">
        <v>61469.934</v>
      </c>
      <c r="T21" s="184">
        <f>S21/'10'!M$13*100</f>
        <v>0.017175901777932805</v>
      </c>
      <c r="U21" s="184"/>
      <c r="V21" s="87">
        <v>16561.32</v>
      </c>
      <c r="W21" s="87">
        <v>73212.86579</v>
      </c>
      <c r="X21" s="184">
        <f>W21/'10'!R$13*100</f>
        <v>0.018945255735968478</v>
      </c>
      <c r="Y21" s="87">
        <v>19759.36</v>
      </c>
      <c r="Z21" s="87">
        <v>125748.124</v>
      </c>
      <c r="AA21" s="184">
        <f>Z21/'10'!V$13*100</f>
        <v>0.03288009997726818</v>
      </c>
      <c r="AB21" s="81" t="s">
        <v>279</v>
      </c>
      <c r="AC21" s="80" t="s">
        <v>18</v>
      </c>
    </row>
    <row r="22" spans="2:29" s="110" customFormat="1" ht="15.75" customHeight="1">
      <c r="B22" s="75"/>
      <c r="C22" s="75"/>
      <c r="D22" s="75"/>
      <c r="E22" s="75"/>
      <c r="F22" s="135"/>
      <c r="G22" s="182"/>
      <c r="H22" s="216" t="s">
        <v>261</v>
      </c>
      <c r="I22" s="87"/>
      <c r="J22" s="87"/>
      <c r="K22" s="183"/>
      <c r="L22" s="87"/>
      <c r="M22" s="87"/>
      <c r="N22" s="184"/>
      <c r="O22" s="87"/>
      <c r="P22" s="87"/>
      <c r="Q22" s="184"/>
      <c r="R22" s="87"/>
      <c r="S22" s="87"/>
      <c r="T22" s="184"/>
      <c r="U22" s="184"/>
      <c r="V22" s="87"/>
      <c r="W22" s="87"/>
      <c r="X22" s="184"/>
      <c r="Y22" s="87"/>
      <c r="Z22" s="87"/>
      <c r="AA22" s="184"/>
      <c r="AB22" s="81"/>
      <c r="AC22" s="80"/>
    </row>
    <row r="23" spans="2:29" s="110" customFormat="1" ht="15.75" customHeight="1">
      <c r="B23" s="75"/>
      <c r="C23" s="75"/>
      <c r="D23" s="75"/>
      <c r="E23" s="75"/>
      <c r="F23" s="82" t="s">
        <v>286</v>
      </c>
      <c r="G23" s="182"/>
      <c r="H23" s="83" t="s">
        <v>260</v>
      </c>
      <c r="I23" s="87">
        <v>3051</v>
      </c>
      <c r="J23" s="87">
        <v>7948</v>
      </c>
      <c r="K23" s="183">
        <f>J23/'[1]量值1'!I$13*100</f>
        <v>0.0018877593045437148</v>
      </c>
      <c r="L23" s="87">
        <v>2739</v>
      </c>
      <c r="M23" s="87">
        <v>7120</v>
      </c>
      <c r="N23" s="184">
        <f>M23/'[1]量值1'!M$13*100</f>
        <v>0.0018744029518377202</v>
      </c>
      <c r="O23" s="87">
        <v>16604.74</v>
      </c>
      <c r="P23" s="87">
        <v>43785.359</v>
      </c>
      <c r="Q23" s="184">
        <v>0.012493043983480778</v>
      </c>
      <c r="R23" s="87">
        <v>6589.53</v>
      </c>
      <c r="S23" s="87">
        <v>16621.237</v>
      </c>
      <c r="T23" s="184">
        <f>S23/'10'!M$13*100</f>
        <v>0.0046442986930772135</v>
      </c>
      <c r="U23" s="184"/>
      <c r="V23" s="87">
        <v>13810.36</v>
      </c>
      <c r="W23" s="87">
        <v>34832.8737</v>
      </c>
      <c r="X23" s="184">
        <f>W23/'10'!R$13*100</f>
        <v>0.009013684864598312</v>
      </c>
      <c r="Y23" s="87">
        <v>11629.32</v>
      </c>
      <c r="Z23" s="87">
        <v>29361.399</v>
      </c>
      <c r="AA23" s="184">
        <f>Z23/'10'!V$13*100</f>
        <v>0.007677297313735369</v>
      </c>
      <c r="AB23" s="81" t="s">
        <v>279</v>
      </c>
      <c r="AC23" s="80" t="s">
        <v>19</v>
      </c>
    </row>
    <row r="24" spans="2:29" s="110" customFormat="1" ht="15.75" customHeight="1">
      <c r="B24" s="75"/>
      <c r="C24" s="75"/>
      <c r="D24" s="75"/>
      <c r="E24" s="75"/>
      <c r="F24" s="135"/>
      <c r="G24" s="182"/>
      <c r="H24" s="216" t="s">
        <v>261</v>
      </c>
      <c r="I24" s="87"/>
      <c r="J24" s="87"/>
      <c r="K24" s="183"/>
      <c r="L24" s="87"/>
      <c r="M24" s="87"/>
      <c r="N24" s="184"/>
      <c r="O24" s="87"/>
      <c r="P24" s="87"/>
      <c r="Q24" s="184"/>
      <c r="R24" s="87"/>
      <c r="S24" s="87"/>
      <c r="T24" s="184"/>
      <c r="U24" s="184"/>
      <c r="V24" s="87"/>
      <c r="W24" s="87"/>
      <c r="X24" s="184"/>
      <c r="Y24" s="87"/>
      <c r="Z24" s="87"/>
      <c r="AA24" s="184"/>
      <c r="AB24" s="81"/>
      <c r="AC24" s="80"/>
    </row>
    <row r="25" spans="2:29" s="110" customFormat="1" ht="15.75" customHeight="1">
      <c r="B25" s="75"/>
      <c r="C25" s="75"/>
      <c r="D25" s="75"/>
      <c r="E25" s="83" t="s">
        <v>20</v>
      </c>
      <c r="F25" s="82" t="s">
        <v>21</v>
      </c>
      <c r="G25" s="182"/>
      <c r="H25" s="83" t="s">
        <v>260</v>
      </c>
      <c r="I25" s="87">
        <v>6145</v>
      </c>
      <c r="J25" s="87">
        <v>7374</v>
      </c>
      <c r="K25" s="183">
        <f>J25/'[1]量值1'!I$13*100</f>
        <v>0.0017514264106322792</v>
      </c>
      <c r="L25" s="87">
        <v>4667</v>
      </c>
      <c r="M25" s="87">
        <v>6720</v>
      </c>
      <c r="N25" s="184">
        <f>M25/'[1]量值1'!M$13*100</f>
        <v>0.0017690994152176238</v>
      </c>
      <c r="O25" s="87">
        <v>3956.87</v>
      </c>
      <c r="P25" s="87">
        <v>5697.893</v>
      </c>
      <c r="Q25" s="184">
        <v>0.0016257495539129245</v>
      </c>
      <c r="R25" s="87">
        <v>14994.94</v>
      </c>
      <c r="S25" s="87">
        <v>21592.714</v>
      </c>
      <c r="T25" s="184">
        <f>S25/'10'!M$13*100</f>
        <v>0.006033426598164146</v>
      </c>
      <c r="U25" s="184"/>
      <c r="V25" s="87">
        <v>9641.71</v>
      </c>
      <c r="W25" s="87">
        <v>14936.937132</v>
      </c>
      <c r="X25" s="184">
        <f>W25/'10'!R$13*100</f>
        <v>0.0038652235617920015</v>
      </c>
      <c r="Y25" s="87">
        <v>12674.59</v>
      </c>
      <c r="Z25" s="87">
        <v>20167.808</v>
      </c>
      <c r="AA25" s="184">
        <f>Z25/'10'!V$13*100</f>
        <v>0.005273395119296961</v>
      </c>
      <c r="AB25" s="81" t="s">
        <v>279</v>
      </c>
      <c r="AC25" s="80" t="s">
        <v>285</v>
      </c>
    </row>
    <row r="26" spans="2:29" s="110" customFormat="1" ht="15.75" customHeight="1">
      <c r="B26" s="75"/>
      <c r="C26" s="75"/>
      <c r="D26" s="75"/>
      <c r="E26" s="75"/>
      <c r="F26" s="135"/>
      <c r="G26" s="182"/>
      <c r="H26" s="216" t="s">
        <v>261</v>
      </c>
      <c r="I26" s="87"/>
      <c r="J26" s="87"/>
      <c r="K26" s="183"/>
      <c r="L26" s="87"/>
      <c r="M26" s="87"/>
      <c r="N26" s="184"/>
      <c r="O26" s="87"/>
      <c r="P26" s="87"/>
      <c r="Q26" s="184"/>
      <c r="R26" s="87"/>
      <c r="S26" s="87"/>
      <c r="T26" s="184"/>
      <c r="U26" s="184"/>
      <c r="V26" s="87"/>
      <c r="W26" s="87"/>
      <c r="X26" s="184"/>
      <c r="Y26" s="87"/>
      <c r="Z26" s="87"/>
      <c r="AA26" s="184"/>
      <c r="AB26" s="81"/>
      <c r="AC26" s="80"/>
    </row>
    <row r="27" spans="2:29" s="110" customFormat="1" ht="15.75" customHeight="1">
      <c r="B27" s="75"/>
      <c r="C27" s="75"/>
      <c r="D27" s="75"/>
      <c r="E27" s="83" t="s">
        <v>22</v>
      </c>
      <c r="F27" s="82" t="s">
        <v>23</v>
      </c>
      <c r="G27" s="182"/>
      <c r="H27" s="83" t="s">
        <v>260</v>
      </c>
      <c r="I27" s="87">
        <v>3661</v>
      </c>
      <c r="J27" s="87">
        <v>70343</v>
      </c>
      <c r="K27" s="183">
        <f>J27/'[1]量值1'!I$13*100</f>
        <v>0.016707429889219746</v>
      </c>
      <c r="L27" s="87">
        <v>6626</v>
      </c>
      <c r="M27" s="87">
        <v>106474</v>
      </c>
      <c r="N27" s="184">
        <f>M27/'[1]量值1'!M$13*100</f>
        <v>0.028030221895220427</v>
      </c>
      <c r="O27" s="87">
        <v>296.79</v>
      </c>
      <c r="P27" s="87">
        <v>455.869</v>
      </c>
      <c r="Q27" s="184">
        <v>0.0001300706811083906</v>
      </c>
      <c r="R27" s="87">
        <v>54.59</v>
      </c>
      <c r="S27" s="87">
        <v>83.632</v>
      </c>
      <c r="T27" s="184">
        <f>S27/'10'!M$13*100</f>
        <v>2.3368416460184854E-05</v>
      </c>
      <c r="U27" s="184"/>
      <c r="V27" s="87">
        <v>27.32</v>
      </c>
      <c r="W27" s="87">
        <v>41.242272</v>
      </c>
      <c r="X27" s="184">
        <f>W27/'10'!R$13*100</f>
        <v>1.0672241575866501E-05</v>
      </c>
      <c r="Y27" s="87">
        <v>53.03</v>
      </c>
      <c r="Z27" s="87">
        <v>81.454</v>
      </c>
      <c r="AA27" s="184">
        <f>Z27/'10'!V$13*100</f>
        <v>2.1298255420084058E-05</v>
      </c>
      <c r="AB27" s="81" t="s">
        <v>279</v>
      </c>
      <c r="AC27" s="80" t="s">
        <v>24</v>
      </c>
    </row>
    <row r="28" spans="2:29" s="110" customFormat="1" ht="15.75" customHeight="1">
      <c r="B28" s="75"/>
      <c r="C28" s="75"/>
      <c r="D28" s="75"/>
      <c r="E28" s="75"/>
      <c r="F28" s="135"/>
      <c r="G28" s="182"/>
      <c r="H28" s="216" t="s">
        <v>261</v>
      </c>
      <c r="I28" s="87"/>
      <c r="J28" s="87"/>
      <c r="K28" s="183"/>
      <c r="L28" s="87"/>
      <c r="M28" s="87"/>
      <c r="N28" s="184"/>
      <c r="O28" s="87"/>
      <c r="P28" s="87"/>
      <c r="Q28" s="184"/>
      <c r="R28" s="87"/>
      <c r="S28" s="87"/>
      <c r="T28" s="184"/>
      <c r="U28" s="184"/>
      <c r="V28" s="87"/>
      <c r="W28" s="87"/>
      <c r="X28" s="184"/>
      <c r="Y28" s="87"/>
      <c r="Z28" s="87"/>
      <c r="AA28" s="184"/>
      <c r="AB28" s="75"/>
      <c r="AC28" s="80"/>
    </row>
    <row r="29" spans="2:29" s="110" customFormat="1" ht="15.75" customHeight="1">
      <c r="B29" s="75"/>
      <c r="C29" s="75"/>
      <c r="D29" s="83" t="s">
        <v>25</v>
      </c>
      <c r="E29" s="231" t="s">
        <v>26</v>
      </c>
      <c r="F29" s="242"/>
      <c r="G29" s="182"/>
      <c r="H29" s="83" t="s">
        <v>263</v>
      </c>
      <c r="I29" s="87">
        <v>2163</v>
      </c>
      <c r="J29" s="87">
        <v>15142</v>
      </c>
      <c r="K29" s="183">
        <f>J29/'[1]量值1'!I$13*100</f>
        <v>0.0035964332397333838</v>
      </c>
      <c r="L29" s="87">
        <v>1233</v>
      </c>
      <c r="M29" s="87">
        <v>8753</v>
      </c>
      <c r="N29" s="184">
        <f>M29/'[1]量值1'!M$13*100</f>
        <v>0.002304304640089265</v>
      </c>
      <c r="O29" s="87">
        <v>868.003</v>
      </c>
      <c r="P29" s="87">
        <v>6510.023</v>
      </c>
      <c r="Q29" s="184">
        <v>0.001857470294407578</v>
      </c>
      <c r="R29" s="87">
        <v>664.528</v>
      </c>
      <c r="S29" s="87">
        <v>4983.96</v>
      </c>
      <c r="T29" s="184">
        <f>S29/'10'!M$13*100</f>
        <v>0.0013926158994272872</v>
      </c>
      <c r="U29" s="184"/>
      <c r="V29" s="87">
        <v>574.032</v>
      </c>
      <c r="W29" s="87">
        <v>4362.6432</v>
      </c>
      <c r="X29" s="184">
        <f>W29/'10'!R$13*100</f>
        <v>0.0011289189436438243</v>
      </c>
      <c r="Y29" s="87">
        <v>672.685</v>
      </c>
      <c r="Z29" s="87">
        <v>5246.943</v>
      </c>
      <c r="AA29" s="184">
        <f>Z29/'10'!V$13*100</f>
        <v>0.0013719489796525906</v>
      </c>
      <c r="AB29" s="187" t="s">
        <v>27</v>
      </c>
      <c r="AC29" s="80" t="s">
        <v>367</v>
      </c>
    </row>
    <row r="30" spans="2:29" s="110" customFormat="1" ht="15.75" customHeight="1">
      <c r="B30" s="75"/>
      <c r="C30" s="75"/>
      <c r="D30" s="81"/>
      <c r="E30" s="135"/>
      <c r="F30" s="75"/>
      <c r="G30" s="182"/>
      <c r="H30" s="75"/>
      <c r="I30" s="87"/>
      <c r="J30" s="87"/>
      <c r="K30" s="183"/>
      <c r="L30" s="87"/>
      <c r="M30" s="87"/>
      <c r="N30" s="184"/>
      <c r="O30" s="75"/>
      <c r="P30" s="75"/>
      <c r="Q30" s="184"/>
      <c r="R30" s="87"/>
      <c r="S30" s="87"/>
      <c r="T30" s="184"/>
      <c r="U30" s="184"/>
      <c r="V30" s="87"/>
      <c r="W30" s="87"/>
      <c r="X30" s="184"/>
      <c r="Y30" s="87"/>
      <c r="Z30" s="87"/>
      <c r="AA30" s="184"/>
      <c r="AC30" s="80"/>
    </row>
    <row r="31" spans="2:29" s="110" customFormat="1" ht="15.75" customHeight="1">
      <c r="B31" s="75"/>
      <c r="C31" s="81">
        <v>2</v>
      </c>
      <c r="D31" s="231" t="s">
        <v>28</v>
      </c>
      <c r="E31" s="242"/>
      <c r="F31" s="242"/>
      <c r="G31" s="182"/>
      <c r="H31" s="81"/>
      <c r="I31" s="87"/>
      <c r="J31" s="87">
        <v>294689</v>
      </c>
      <c r="K31" s="183">
        <f>J31/'[1]量值1'!I$13*100</f>
        <v>0.06999269019837479</v>
      </c>
      <c r="L31" s="87"/>
      <c r="M31" s="87">
        <v>283071</v>
      </c>
      <c r="N31" s="184">
        <f>M31/'[1]量值1'!M$13*100</f>
        <v>0.07452094353646845</v>
      </c>
      <c r="O31" s="75"/>
      <c r="P31" s="87">
        <v>709658.603</v>
      </c>
      <c r="Q31" s="184">
        <v>0.20248312091113665</v>
      </c>
      <c r="R31" s="87"/>
      <c r="S31" s="87">
        <v>475183.627</v>
      </c>
      <c r="T31" s="184">
        <f>S31/'10'!M$13*100</f>
        <v>0.13277559894295413</v>
      </c>
      <c r="U31" s="184"/>
      <c r="V31" s="87"/>
      <c r="W31" s="87">
        <v>396457.272</v>
      </c>
      <c r="X31" s="184">
        <f>W31/'10'!R$13*100</f>
        <v>0.1025910449669944</v>
      </c>
      <c r="Y31" s="87"/>
      <c r="Z31" s="87">
        <v>433597.698</v>
      </c>
      <c r="AA31" s="184">
        <f>Z31/'10'!V$13*100</f>
        <v>0.11337533480939514</v>
      </c>
      <c r="AB31" s="81"/>
      <c r="AC31" s="80" t="s">
        <v>29</v>
      </c>
    </row>
    <row r="32" spans="2:29" s="110" customFormat="1" ht="15.75" customHeight="1">
      <c r="B32" s="75"/>
      <c r="C32" s="75"/>
      <c r="D32" s="75"/>
      <c r="E32" s="75"/>
      <c r="F32" s="74"/>
      <c r="G32" s="182"/>
      <c r="H32" s="81"/>
      <c r="I32" s="87"/>
      <c r="J32" s="87"/>
      <c r="K32" s="183"/>
      <c r="L32" s="87"/>
      <c r="M32" s="87"/>
      <c r="N32" s="184"/>
      <c r="O32" s="75"/>
      <c r="P32" s="75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81"/>
      <c r="AC32" s="219" t="s">
        <v>30</v>
      </c>
    </row>
    <row r="33" spans="2:29" s="110" customFormat="1" ht="15.75" customHeight="1">
      <c r="B33" s="188" t="s">
        <v>31</v>
      </c>
      <c r="C33" s="231" t="s">
        <v>32</v>
      </c>
      <c r="D33" s="242"/>
      <c r="E33" s="242"/>
      <c r="F33" s="242"/>
      <c r="G33" s="182"/>
      <c r="H33" s="83" t="s">
        <v>264</v>
      </c>
      <c r="I33" s="87">
        <v>1239634</v>
      </c>
      <c r="J33" s="87">
        <v>97431010</v>
      </c>
      <c r="K33" s="183">
        <f>J33/'[1]量值1'!I$13*100</f>
        <v>23.14120479096524</v>
      </c>
      <c r="L33" s="87">
        <v>1307008</v>
      </c>
      <c r="M33" s="87">
        <v>97200353</v>
      </c>
      <c r="N33" s="184">
        <f>M33/'[1]量值1'!M$13*100</f>
        <v>25.588852329054557</v>
      </c>
      <c r="O33" s="87">
        <v>1405092</v>
      </c>
      <c r="P33" s="87">
        <v>92562606</v>
      </c>
      <c r="Q33" s="184">
        <v>26.410396863106726</v>
      </c>
      <c r="R33" s="87">
        <v>1498983</v>
      </c>
      <c r="S33" s="87">
        <v>97437860</v>
      </c>
      <c r="T33" s="184">
        <f>S33/'10'!M$13*100</f>
        <v>27.226043756805858</v>
      </c>
      <c r="U33" s="184"/>
      <c r="V33" s="87">
        <v>1258009</v>
      </c>
      <c r="W33" s="87">
        <v>98700494</v>
      </c>
      <c r="X33" s="184">
        <f>W33/'10'!R$13*100</f>
        <v>25.540676217482925</v>
      </c>
      <c r="Y33" s="87">
        <f>SUM(Y35:Y45)</f>
        <v>1312851.61638</v>
      </c>
      <c r="Z33" s="87">
        <f>SUM(Z35:Z45)</f>
        <v>92811266.68912998</v>
      </c>
      <c r="AA33" s="184">
        <f>Z33/'10'!V$13*100</f>
        <v>24.267906595214843</v>
      </c>
      <c r="AB33" s="81" t="s">
        <v>226</v>
      </c>
      <c r="AC33" s="80" t="s">
        <v>33</v>
      </c>
    </row>
    <row r="34" spans="2:29" s="110" customFormat="1" ht="15.75" customHeight="1">
      <c r="B34" s="75"/>
      <c r="C34" s="75"/>
      <c r="D34" s="75"/>
      <c r="E34" s="75"/>
      <c r="F34" s="74"/>
      <c r="G34" s="182"/>
      <c r="H34" s="75"/>
      <c r="I34" s="87"/>
      <c r="J34" s="87"/>
      <c r="K34" s="183"/>
      <c r="L34" s="87"/>
      <c r="M34" s="87"/>
      <c r="N34" s="184"/>
      <c r="O34" s="87"/>
      <c r="P34" s="87"/>
      <c r="Q34" s="184"/>
      <c r="R34" s="87"/>
      <c r="S34" s="87"/>
      <c r="T34" s="184"/>
      <c r="U34" s="184"/>
      <c r="V34" s="87"/>
      <c r="W34" s="87"/>
      <c r="X34" s="184"/>
      <c r="Y34" s="87"/>
      <c r="Z34" s="87"/>
      <c r="AA34" s="184"/>
      <c r="AB34" s="81"/>
      <c r="AC34" s="80"/>
    </row>
    <row r="35" spans="2:29" s="110" customFormat="1" ht="15.75" customHeight="1">
      <c r="B35" s="75"/>
      <c r="C35" s="81">
        <v>1</v>
      </c>
      <c r="D35" s="231" t="s">
        <v>34</v>
      </c>
      <c r="E35" s="225"/>
      <c r="F35" s="225"/>
      <c r="G35" s="182"/>
      <c r="H35" s="83" t="s">
        <v>264</v>
      </c>
      <c r="I35" s="87">
        <v>668979</v>
      </c>
      <c r="J35" s="87">
        <v>43827522</v>
      </c>
      <c r="K35" s="183">
        <f>J35/'[1]量值1'!I$13*100</f>
        <v>10.409639211197078</v>
      </c>
      <c r="L35" s="87">
        <v>748256</v>
      </c>
      <c r="M35" s="87">
        <v>49041321</v>
      </c>
      <c r="N35" s="184">
        <f>M35/'[1]量值1'!M$13*100</f>
        <v>12.910561354553538</v>
      </c>
      <c r="O35" s="87">
        <v>823534</v>
      </c>
      <c r="P35" s="87">
        <v>45745524</v>
      </c>
      <c r="Q35" s="184">
        <v>13.052327454466587</v>
      </c>
      <c r="R35" s="87">
        <v>877663</v>
      </c>
      <c r="S35" s="87">
        <v>47201835</v>
      </c>
      <c r="T35" s="184">
        <f>S35/'10'!M$13*100</f>
        <v>13.189115864321426</v>
      </c>
      <c r="U35" s="184"/>
      <c r="V35" s="87">
        <v>677703</v>
      </c>
      <c r="W35" s="87">
        <v>46983079</v>
      </c>
      <c r="X35" s="184">
        <f>W35/'10'!R$13*100</f>
        <v>12.157787259296002</v>
      </c>
      <c r="Y35" s="87">
        <v>752118.42188</v>
      </c>
      <c r="Z35" s="87">
        <v>43602059.56178</v>
      </c>
      <c r="AA35" s="184">
        <f>Z35/'10'!V$13*100</f>
        <v>11.400886406910757</v>
      </c>
      <c r="AB35" s="81" t="s">
        <v>226</v>
      </c>
      <c r="AC35" s="85" t="s">
        <v>284</v>
      </c>
    </row>
    <row r="36" spans="2:29" s="110" customFormat="1" ht="15.75" customHeight="1">
      <c r="B36" s="75"/>
      <c r="C36" s="81"/>
      <c r="D36" s="75"/>
      <c r="E36" s="75"/>
      <c r="F36" s="74"/>
      <c r="G36" s="182"/>
      <c r="H36" s="81"/>
      <c r="I36" s="87"/>
      <c r="J36" s="87"/>
      <c r="K36" s="183"/>
      <c r="L36" s="87"/>
      <c r="M36" s="87"/>
      <c r="N36" s="184"/>
      <c r="O36" s="87"/>
      <c r="P36" s="87"/>
      <c r="Q36" s="184"/>
      <c r="R36" s="87"/>
      <c r="S36" s="87"/>
      <c r="T36" s="184"/>
      <c r="U36" s="184"/>
      <c r="V36" s="87"/>
      <c r="W36" s="87"/>
      <c r="X36" s="184"/>
      <c r="Y36" s="87"/>
      <c r="Z36" s="87"/>
      <c r="AA36" s="184"/>
      <c r="AB36" s="81"/>
      <c r="AC36" s="85"/>
    </row>
    <row r="37" spans="2:29" s="110" customFormat="1" ht="15.75" customHeight="1">
      <c r="B37" s="75"/>
      <c r="C37" s="81">
        <v>2</v>
      </c>
      <c r="D37" s="231" t="s">
        <v>35</v>
      </c>
      <c r="E37" s="225"/>
      <c r="F37" s="225"/>
      <c r="G37" s="182"/>
      <c r="H37" s="83" t="s">
        <v>264</v>
      </c>
      <c r="I37" s="87">
        <v>256655</v>
      </c>
      <c r="J37" s="87">
        <v>16585512</v>
      </c>
      <c r="K37" s="183">
        <f>J37/'[1]量值1'!I$13*100</f>
        <v>3.9392871915729035</v>
      </c>
      <c r="L37" s="87">
        <v>247575</v>
      </c>
      <c r="M37" s="87">
        <v>16672657</v>
      </c>
      <c r="N37" s="184">
        <f>M37/'[1]量值1'!M$13*100</f>
        <v>4.389224367384527</v>
      </c>
      <c r="O37" s="87">
        <v>185030</v>
      </c>
      <c r="P37" s="87">
        <v>12385929</v>
      </c>
      <c r="Q37" s="184">
        <v>3.534011352362558</v>
      </c>
      <c r="R37" s="87">
        <v>192681</v>
      </c>
      <c r="S37" s="87">
        <v>12628769</v>
      </c>
      <c r="T37" s="184">
        <f>S37/'10'!M$13*100</f>
        <v>3.5287250498789002</v>
      </c>
      <c r="U37" s="184"/>
      <c r="V37" s="87">
        <v>196820</v>
      </c>
      <c r="W37" s="87">
        <v>13397416</v>
      </c>
      <c r="X37" s="184">
        <f>W37/'10'!R$13*100</f>
        <v>3.466842467950822</v>
      </c>
      <c r="Y37" s="87">
        <v>200730.0308</v>
      </c>
      <c r="Z37" s="87">
        <v>12634600.26126</v>
      </c>
      <c r="AA37" s="184">
        <f>Z37/'10'!V$13*100</f>
        <v>3.303643080695561</v>
      </c>
      <c r="AB37" s="81" t="s">
        <v>226</v>
      </c>
      <c r="AC37" s="85" t="s">
        <v>36</v>
      </c>
    </row>
    <row r="38" spans="2:29" s="110" customFormat="1" ht="15.75" customHeight="1">
      <c r="B38" s="75"/>
      <c r="C38" s="81"/>
      <c r="D38" s="75"/>
      <c r="E38" s="75"/>
      <c r="F38" s="74"/>
      <c r="G38" s="182"/>
      <c r="H38" s="81"/>
      <c r="I38" s="87"/>
      <c r="J38" s="87"/>
      <c r="K38" s="183"/>
      <c r="L38" s="87"/>
      <c r="M38" s="87"/>
      <c r="N38" s="184"/>
      <c r="O38" s="87"/>
      <c r="P38" s="87"/>
      <c r="Q38" s="184"/>
      <c r="R38" s="87"/>
      <c r="S38" s="87"/>
      <c r="T38" s="184"/>
      <c r="U38" s="184"/>
      <c r="V38" s="87"/>
      <c r="W38" s="87"/>
      <c r="X38" s="184"/>
      <c r="Y38" s="87"/>
      <c r="Z38" s="87"/>
      <c r="AA38" s="184"/>
      <c r="AB38" s="81"/>
      <c r="AC38" s="85"/>
    </row>
    <row r="39" spans="2:29" s="110" customFormat="1" ht="15.75" customHeight="1">
      <c r="B39" s="75"/>
      <c r="C39" s="81">
        <v>3</v>
      </c>
      <c r="D39" s="231" t="s">
        <v>37</v>
      </c>
      <c r="E39" s="225"/>
      <c r="F39" s="225"/>
      <c r="G39" s="182"/>
      <c r="H39" s="83" t="s">
        <v>264</v>
      </c>
      <c r="I39" s="87">
        <v>41032</v>
      </c>
      <c r="J39" s="87">
        <v>4256372</v>
      </c>
      <c r="K39" s="183">
        <f>J39/'[1]量值1'!I$13*100</f>
        <v>1.0109468855811954</v>
      </c>
      <c r="L39" s="87">
        <v>40576</v>
      </c>
      <c r="M39" s="87">
        <v>4524162</v>
      </c>
      <c r="N39" s="184">
        <f>M39/'[1]量值1'!M$13*100</f>
        <v>1.1910256471056244</v>
      </c>
      <c r="O39" s="87">
        <v>49251</v>
      </c>
      <c r="P39" s="87">
        <v>4551036</v>
      </c>
      <c r="Q39" s="184">
        <v>1.298522935906599</v>
      </c>
      <c r="R39" s="87">
        <v>63430</v>
      </c>
      <c r="S39" s="87">
        <v>5935759</v>
      </c>
      <c r="T39" s="184">
        <f>S39/'10'!M$13*100</f>
        <v>1.6585671551474364</v>
      </c>
      <c r="U39" s="184"/>
      <c r="V39" s="87">
        <v>56070</v>
      </c>
      <c r="W39" s="87">
        <v>6747529</v>
      </c>
      <c r="X39" s="184">
        <f>W39/'10'!R$13*100</f>
        <v>1.7460546191093669</v>
      </c>
      <c r="Y39" s="87">
        <v>52779.3007</v>
      </c>
      <c r="Z39" s="87">
        <v>5295571.61249</v>
      </c>
      <c r="AA39" s="184">
        <f>Z39/'10'!V$13*100</f>
        <v>1.3846641883536528</v>
      </c>
      <c r="AB39" s="81" t="s">
        <v>226</v>
      </c>
      <c r="AC39" s="85" t="s">
        <v>207</v>
      </c>
    </row>
    <row r="40" spans="2:29" s="110" customFormat="1" ht="15.75" customHeight="1">
      <c r="B40" s="75"/>
      <c r="C40" s="81"/>
      <c r="D40" s="75"/>
      <c r="E40" s="75"/>
      <c r="F40" s="74"/>
      <c r="G40" s="182"/>
      <c r="H40" s="81"/>
      <c r="I40" s="87"/>
      <c r="J40" s="87"/>
      <c r="K40" s="183"/>
      <c r="L40" s="87"/>
      <c r="M40" s="87"/>
      <c r="N40" s="184"/>
      <c r="O40" s="87"/>
      <c r="P40" s="87"/>
      <c r="Q40" s="184"/>
      <c r="R40" s="87"/>
      <c r="S40" s="87"/>
      <c r="T40" s="184"/>
      <c r="U40" s="184"/>
      <c r="V40" s="87"/>
      <c r="W40" s="87"/>
      <c r="X40" s="184"/>
      <c r="Y40" s="87"/>
      <c r="Z40" s="87"/>
      <c r="AA40" s="184"/>
      <c r="AB40" s="81"/>
      <c r="AC40" s="85"/>
    </row>
    <row r="41" spans="2:29" s="110" customFormat="1" ht="15.75" customHeight="1">
      <c r="B41" s="75"/>
      <c r="C41" s="81">
        <v>4</v>
      </c>
      <c r="D41" s="231" t="s">
        <v>280</v>
      </c>
      <c r="E41" s="225"/>
      <c r="F41" s="225"/>
      <c r="G41" s="182"/>
      <c r="H41" s="83" t="s">
        <v>264</v>
      </c>
      <c r="I41" s="87">
        <v>34889.4</v>
      </c>
      <c r="J41" s="87">
        <v>3135682</v>
      </c>
      <c r="K41" s="183">
        <f>J41/'[1]量值1'!I$13*100</f>
        <v>0.7447675983379776</v>
      </c>
      <c r="L41" s="87">
        <v>31354</v>
      </c>
      <c r="M41" s="87">
        <v>2878316</v>
      </c>
      <c r="N41" s="184">
        <f>M41/'[1]量值1'!M$13*100</f>
        <v>0.7577421357755253</v>
      </c>
      <c r="O41" s="87">
        <v>28729</v>
      </c>
      <c r="P41" s="87">
        <v>3611131</v>
      </c>
      <c r="Q41" s="184">
        <v>1.0303448331464162</v>
      </c>
      <c r="R41" s="87">
        <v>34386</v>
      </c>
      <c r="S41" s="87">
        <v>4343792</v>
      </c>
      <c r="T41" s="184">
        <f>S41/'10'!M$13*100</f>
        <v>1.213740439932314</v>
      </c>
      <c r="U41" s="184"/>
      <c r="V41" s="87">
        <v>28094</v>
      </c>
      <c r="W41" s="87">
        <v>3326110</v>
      </c>
      <c r="X41" s="184">
        <f>W41/'10'!R$13*100</f>
        <v>0.8606957790275309</v>
      </c>
      <c r="Y41" s="87">
        <v>34746.436</v>
      </c>
      <c r="Z41" s="87">
        <v>3980526.33169</v>
      </c>
      <c r="AA41" s="184">
        <f>Z41/'10'!V$13*100</f>
        <v>1.040811580999139</v>
      </c>
      <c r="AB41" s="81" t="s">
        <v>226</v>
      </c>
      <c r="AC41" s="85" t="s">
        <v>282</v>
      </c>
    </row>
    <row r="42" spans="2:29" s="110" customFormat="1" ht="15.75" customHeight="1">
      <c r="B42" s="75"/>
      <c r="C42" s="81"/>
      <c r="D42" s="75"/>
      <c r="E42" s="75"/>
      <c r="F42" s="74"/>
      <c r="G42" s="182"/>
      <c r="H42" s="81"/>
      <c r="I42" s="87"/>
      <c r="J42" s="87"/>
      <c r="K42" s="183"/>
      <c r="L42" s="87"/>
      <c r="M42" s="87"/>
      <c r="N42" s="184"/>
      <c r="O42" s="87"/>
      <c r="P42" s="87"/>
      <c r="Q42" s="184"/>
      <c r="R42" s="87"/>
      <c r="S42" s="87"/>
      <c r="T42" s="184"/>
      <c r="U42" s="184"/>
      <c r="V42" s="87"/>
      <c r="W42" s="87"/>
      <c r="X42" s="184"/>
      <c r="Y42" s="87"/>
      <c r="Z42" s="87"/>
      <c r="AA42" s="184"/>
      <c r="AB42" s="81"/>
      <c r="AC42" s="85"/>
    </row>
    <row r="43" spans="2:29" s="110" customFormat="1" ht="15.75" customHeight="1">
      <c r="B43" s="75"/>
      <c r="C43" s="81">
        <v>5</v>
      </c>
      <c r="D43" s="231" t="s">
        <v>38</v>
      </c>
      <c r="E43" s="225"/>
      <c r="F43" s="225"/>
      <c r="G43" s="182"/>
      <c r="H43" s="83" t="s">
        <v>264</v>
      </c>
      <c r="I43" s="87">
        <v>444</v>
      </c>
      <c r="J43" s="87">
        <v>34161</v>
      </c>
      <c r="K43" s="183">
        <f>J43/'[1]量值1'!I$13*100</f>
        <v>0.008113707297750107</v>
      </c>
      <c r="L43" s="87">
        <v>412</v>
      </c>
      <c r="M43" s="87">
        <v>18170</v>
      </c>
      <c r="N43" s="184">
        <f>M43/'[1]量值1'!M$13*100</f>
        <v>0.00478341315096789</v>
      </c>
      <c r="O43" s="87">
        <v>608</v>
      </c>
      <c r="P43" s="87">
        <v>29929</v>
      </c>
      <c r="Q43" s="184">
        <v>0.008539482647192552</v>
      </c>
      <c r="R43" s="87">
        <v>475</v>
      </c>
      <c r="S43" s="87">
        <v>29545</v>
      </c>
      <c r="T43" s="184">
        <f>S43/'10'!M$13*100</f>
        <v>0.008255450835997722</v>
      </c>
      <c r="U43" s="184"/>
      <c r="V43" s="87">
        <v>255</v>
      </c>
      <c r="W43" s="87">
        <v>14960</v>
      </c>
      <c r="X43" s="184">
        <f>W43/'10'!R$13*100</f>
        <v>0.0038711915283174228</v>
      </c>
      <c r="Y43" s="87">
        <v>207.427</v>
      </c>
      <c r="Z43" s="87">
        <v>13538.14</v>
      </c>
      <c r="AA43" s="184">
        <f>Z43/'10'!V$13*100</f>
        <v>0.0035398969189095295</v>
      </c>
      <c r="AB43" s="81" t="s">
        <v>226</v>
      </c>
      <c r="AC43" s="85" t="s">
        <v>208</v>
      </c>
    </row>
    <row r="44" spans="2:29" s="110" customFormat="1" ht="15.75" customHeight="1">
      <c r="B44" s="75"/>
      <c r="C44" s="81"/>
      <c r="D44" s="75"/>
      <c r="E44" s="75"/>
      <c r="F44" s="74"/>
      <c r="G44" s="182"/>
      <c r="H44" s="75"/>
      <c r="I44" s="87"/>
      <c r="J44" s="87"/>
      <c r="K44" s="183"/>
      <c r="L44" s="87"/>
      <c r="M44" s="87"/>
      <c r="N44" s="184"/>
      <c r="O44" s="87"/>
      <c r="P44" s="87"/>
      <c r="Q44" s="184"/>
      <c r="R44" s="87"/>
      <c r="S44" s="87"/>
      <c r="T44" s="184"/>
      <c r="U44" s="184"/>
      <c r="V44" s="87"/>
      <c r="W44" s="87"/>
      <c r="X44" s="184"/>
      <c r="Y44" s="87"/>
      <c r="Z44" s="87"/>
      <c r="AA44" s="184"/>
      <c r="AB44" s="107"/>
      <c r="AC44" s="218" t="s">
        <v>283</v>
      </c>
    </row>
    <row r="45" spans="2:29" s="110" customFormat="1" ht="15.75" customHeight="1">
      <c r="B45" s="75"/>
      <c r="C45" s="81">
        <v>6</v>
      </c>
      <c r="D45" s="231" t="s">
        <v>281</v>
      </c>
      <c r="E45" s="225"/>
      <c r="F45" s="225"/>
      <c r="G45" s="182"/>
      <c r="H45" s="83" t="s">
        <v>264</v>
      </c>
      <c r="I45" s="87">
        <v>237635</v>
      </c>
      <c r="J45" s="87">
        <v>29591761</v>
      </c>
      <c r="K45" s="183">
        <f>J45/'[1]量值1'!I$13*100</f>
        <v>7.028450196978338</v>
      </c>
      <c r="L45" s="87">
        <v>238835</v>
      </c>
      <c r="M45" s="87">
        <v>24065727</v>
      </c>
      <c r="N45" s="184">
        <f>M45/'[1]量值1'!M$13*100</f>
        <v>6.335515411084372</v>
      </c>
      <c r="O45" s="87">
        <v>317939</v>
      </c>
      <c r="P45" s="87">
        <v>26239057</v>
      </c>
      <c r="Q45" s="184">
        <v>7.486650804577375</v>
      </c>
      <c r="R45" s="87">
        <v>330348</v>
      </c>
      <c r="S45" s="87">
        <v>27298160</v>
      </c>
      <c r="T45" s="184">
        <f>S45/'10'!M$13*100</f>
        <v>7.627639796689781</v>
      </c>
      <c r="U45" s="184"/>
      <c r="V45" s="87">
        <v>299066</v>
      </c>
      <c r="W45" s="87">
        <v>28231400</v>
      </c>
      <c r="X45" s="184">
        <f>W45/'10'!R$13*100</f>
        <v>7.305424900570888</v>
      </c>
      <c r="Y45" s="87">
        <v>272270</v>
      </c>
      <c r="Z45" s="87">
        <v>27284970.781909995</v>
      </c>
      <c r="AA45" s="184">
        <f>Z45/'10'!V$13*100</f>
        <v>7.134361441336826</v>
      </c>
      <c r="AB45" s="107" t="s">
        <v>226</v>
      </c>
      <c r="AC45" s="125" t="s">
        <v>39</v>
      </c>
    </row>
    <row r="46" spans="1:29" s="110" customFormat="1" ht="4.5" customHeight="1">
      <c r="A46" s="168"/>
      <c r="B46" s="93"/>
      <c r="C46" s="93"/>
      <c r="D46" s="93"/>
      <c r="E46" s="93"/>
      <c r="F46" s="93"/>
      <c r="G46" s="189"/>
      <c r="H46" s="93"/>
      <c r="I46" s="93"/>
      <c r="J46" s="93"/>
      <c r="K46" s="93"/>
      <c r="L46" s="74"/>
      <c r="M46" s="74"/>
      <c r="N46" s="74"/>
      <c r="O46" s="93"/>
      <c r="P46" s="93"/>
      <c r="Q46" s="93"/>
      <c r="R46" s="93"/>
      <c r="S46" s="190"/>
      <c r="T46" s="190"/>
      <c r="U46" s="191"/>
      <c r="V46" s="190"/>
      <c r="W46" s="190"/>
      <c r="X46" s="190"/>
      <c r="Y46" s="190"/>
      <c r="Z46" s="190"/>
      <c r="AA46" s="192"/>
      <c r="AB46" s="193"/>
      <c r="AC46" s="217" t="s">
        <v>287</v>
      </c>
    </row>
    <row r="47" spans="1:35" s="75" customFormat="1" ht="11.25" customHeight="1">
      <c r="A47" s="74" t="s">
        <v>390</v>
      </c>
      <c r="G47" s="74"/>
      <c r="H47" s="74"/>
      <c r="I47" s="74"/>
      <c r="J47" s="74"/>
      <c r="K47" s="74"/>
      <c r="L47" s="194"/>
      <c r="M47" s="194"/>
      <c r="N47" s="194"/>
      <c r="V47" s="74" t="s">
        <v>391</v>
      </c>
      <c r="W47" s="74"/>
      <c r="X47" s="74"/>
      <c r="Y47" s="74"/>
      <c r="Z47" s="74"/>
      <c r="AA47" s="74"/>
      <c r="AB47" s="191"/>
      <c r="AC47" s="191"/>
      <c r="AD47" s="191"/>
      <c r="AE47" s="191"/>
      <c r="AF47" s="191"/>
      <c r="AG47" s="191"/>
      <c r="AH47" s="191"/>
      <c r="AI47" s="195"/>
    </row>
    <row r="48" spans="1:35" s="75" customFormat="1" ht="10.5" customHeight="1">
      <c r="A48" s="2" t="s">
        <v>370</v>
      </c>
      <c r="G48" s="74"/>
      <c r="I48" s="74"/>
      <c r="K48" s="102"/>
      <c r="L48" s="102"/>
      <c r="M48" s="102"/>
      <c r="N48" s="102"/>
      <c r="V48" s="212" t="s">
        <v>417</v>
      </c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</row>
    <row r="49" spans="1:5" s="211" customFormat="1" ht="10.5" customHeight="1">
      <c r="A49" s="2"/>
      <c r="C49" s="222"/>
      <c r="E49" s="214"/>
    </row>
    <row r="50" spans="2:29" s="110" customFormat="1" ht="10.5" customHeight="1">
      <c r="B50" s="75"/>
      <c r="C50" s="75"/>
      <c r="D50" s="75"/>
      <c r="E50" s="75"/>
      <c r="F50" s="102"/>
      <c r="G50" s="102"/>
      <c r="H50" s="75"/>
      <c r="I50" s="75"/>
      <c r="J50" s="75"/>
      <c r="K50" s="102"/>
      <c r="L50" s="102"/>
      <c r="M50" s="102"/>
      <c r="N50" s="102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2:29" s="110" customFormat="1" ht="9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</sheetData>
  <mergeCells count="20">
    <mergeCell ref="Y5:AA5"/>
    <mergeCell ref="V2:AC2"/>
    <mergeCell ref="A2:T2"/>
    <mergeCell ref="D31:F31"/>
    <mergeCell ref="V5:X5"/>
    <mergeCell ref="D15:F15"/>
    <mergeCell ref="C13:F13"/>
    <mergeCell ref="R5:T5"/>
    <mergeCell ref="L5:N5"/>
    <mergeCell ref="I5:K5"/>
    <mergeCell ref="D45:F45"/>
    <mergeCell ref="C33:F33"/>
    <mergeCell ref="D35:F35"/>
    <mergeCell ref="D37:F37"/>
    <mergeCell ref="D39:F39"/>
    <mergeCell ref="O5:Q5"/>
    <mergeCell ref="D41:F41"/>
    <mergeCell ref="E17:F17"/>
    <mergeCell ref="D43:F43"/>
    <mergeCell ref="E29:F29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2006-07-03T02:42:05Z</cp:lastPrinted>
  <dcterms:created xsi:type="dcterms:W3CDTF">2002-05-13T01:14:02Z</dcterms:created>
  <dcterms:modified xsi:type="dcterms:W3CDTF">2006-07-04T03:07:57Z</dcterms:modified>
  <cp:category/>
  <cp:version/>
  <cp:contentType/>
  <cp:contentStatus/>
</cp:coreProperties>
</file>