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<sst xmlns="http://schemas.openxmlformats.org/spreadsheetml/2006/main" count="151" uniqueCount="101">
  <si>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>Planted Area</t>
  </si>
  <si>
    <t>Harvested Area</t>
  </si>
  <si>
    <t>Yield per ha</t>
  </si>
  <si>
    <t>Production</t>
  </si>
  <si>
    <t>計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</si>
  <si>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</si>
  <si>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</si>
  <si>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</si>
  <si>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</si>
  <si>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</si>
  <si>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</si>
  <si>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</si>
  <si>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</si>
  <si>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</si>
  <si>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</si>
  <si>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</si>
  <si>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</si>
  <si>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</si>
  <si>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</si>
  <si>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</si>
  <si>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</si>
  <si>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</si>
  <si>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</si>
  <si>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</si>
  <si>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</si>
  <si>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</si>
  <si>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</si>
  <si>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</si>
  <si>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</si>
  <si>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</si>
  <si>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</si>
  <si>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</si>
  <si>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</si>
  <si>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</si>
  <si>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</si>
  <si>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</si>
  <si>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44     91</t>
    </r>
    <r>
      <rPr>
        <sz val="8"/>
        <rFont val="標楷體"/>
        <family val="4"/>
      </rPr>
      <t>年農業統計年報</t>
    </r>
  </si>
  <si>
    <t xml:space="preserve">AG. STATISTICS YEARBOOK 2002      45   </t>
  </si>
  <si>
    <r>
      <t xml:space="preserve">2.  </t>
    </r>
    <r>
      <rPr>
        <sz val="14"/>
        <rFont val="標楷體"/>
        <family val="4"/>
      </rPr>
      <t>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糧</t>
    </r>
  </si>
  <si>
    <t>2.  Coarse Grain</t>
  </si>
  <si>
    <r>
      <t xml:space="preserve"> (4)  </t>
    </r>
    <r>
      <rPr>
        <sz val="10"/>
        <rFont val="標楷體"/>
        <family val="4"/>
      </rPr>
      <t>落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生</t>
    </r>
  </si>
  <si>
    <t xml:space="preserve">     (4) Peanuts</t>
  </si>
  <si>
    <r>
      <t>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生</t>
    </r>
  </si>
  <si>
    <t>Peanuts</t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</si>
  <si>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</si>
  <si>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</si>
  <si>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</si>
  <si>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</si>
  <si>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</si>
  <si>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</si>
  <si>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</si>
  <si>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</si>
  <si>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</si>
  <si>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</si>
  <si>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</si>
  <si>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</si>
  <si>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</si>
  <si>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</si>
  <si>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</si>
  <si>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</si>
  <si>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</si>
  <si>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</si>
  <si>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</si>
  <si>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</si>
  <si>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</si>
  <si>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</si>
  <si>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</si>
  <si>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</si>
  <si>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</si>
  <si>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</si>
  <si>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</si>
  <si>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</si>
  <si>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</si>
  <si>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</si>
  <si>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</si>
  <si>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</si>
  <si>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</si>
  <si>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</si>
  <si>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</si>
  <si>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</si>
  <si>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</si>
  <si>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</si>
  <si>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</si>
  <si>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</si>
  <si>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</si>
  <si>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</si>
  <si>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</si>
  <si>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</si>
  <si>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</si>
  <si>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</si>
  <si>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</si>
  <si>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</si>
  <si>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</si>
  <si>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</si>
  <si>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</si>
  <si>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</si>
  <si>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</si>
  <si>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 : 落花生產量以乾燥帶殼為計算標準。</t>
    </r>
  </si>
  <si>
    <t xml:space="preserve">   Note : Peanuts refer to dry kernels with shell.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</si>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</sst>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.00;[Red]0.00"/>
    <numFmt numFmtId="179" formatCode="0;[Red]0"/>
    <numFmt numFmtId="180" formatCode="_-* #\ ##0_-;\-* #\ ##0_-;_-* &quot;-&quot;_-;_-@_-"/>
    <numFmt numFmtId="181" formatCode="_-* #\ ##0.00_-;\-* #\ ##0.00_-;_-* &quot;-&quot;??_-;_-@_-"/>
    <numFmt numFmtId="182" formatCode="_-* #\ ##0_-;\-* #\ ##0_-;_-* &quot;-&quot;??_-;_-@_-"/>
    <numFmt numFmtId="183" formatCode="0.0;[Red]0.0"/>
    <numFmt numFmtId="184" formatCode="0.00_ "/>
    <numFmt numFmtId="185" formatCode="0_);[Red]\(0\)"/>
    <numFmt numFmtId="186" formatCode="0.0"/>
    <numFmt numFmtId="187" formatCode="0.000_);[Red]\(0.000\)"/>
    <numFmt numFmtId="188" formatCode="#,##0.000_ "/>
    <numFmt numFmtId="189" formatCode="_-* #,##0.000_-;\-* #,##0.000_-;_-* &quot;-&quot;???_-;_-@_-"/>
    <numFmt numFmtId="190" formatCode="_-* #\ ###\ ##0_-;\-* #\ ###\ ##0_-;_-* &quot;-&quot;_-;_-@_-"/>
    <numFmt numFmtId="191" formatCode="_-* #,##0.00_-;\-* #,##0.00_-;_-* &quot;-&quot;_-;_-@_-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2" xfId="19" applyFont="1" applyBorder="1" applyAlignment="1" quotePrefix="1">
      <alignment horizontal="center" vertical="center"/>
      <protection/>
    </xf>
    <xf numFmtId="0" fontId="15" fillId="0" borderId="3" xfId="0" applyFont="1" applyBorder="1" applyAlignment="1">
      <alignment horizontal="centerContinuous"/>
    </xf>
    <xf numFmtId="0" fontId="15" fillId="0" borderId="6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 horizontal="centerContinuous"/>
    </xf>
    <xf numFmtId="0" fontId="9" fillId="0" borderId="7" xfId="19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177" fontId="9" fillId="0" borderId="0" xfId="0" applyNumberFormat="1" applyFont="1" applyAlignment="1" applyProtection="1">
      <alignment horizontal="right"/>
      <protection locked="0"/>
    </xf>
    <xf numFmtId="0" fontId="8" fillId="0" borderId="2" xfId="19" applyFont="1" applyBorder="1" applyAlignment="1">
      <alignment horizontal="center" vertical="center"/>
      <protection/>
    </xf>
    <xf numFmtId="177" fontId="9" fillId="0" borderId="2" xfId="0" applyNumberFormat="1" applyFont="1" applyBorder="1" applyAlignment="1" applyProtection="1" quotePrefix="1">
      <alignment horizontal="right"/>
      <protection locked="0"/>
    </xf>
    <xf numFmtId="0" fontId="9" fillId="0" borderId="0" xfId="0" applyFont="1" applyAlignment="1" quotePrefix="1">
      <alignment horizontal="left" indent="1"/>
    </xf>
    <xf numFmtId="0" fontId="8" fillId="0" borderId="2" xfId="17" applyFont="1" applyBorder="1" applyAlignment="1">
      <alignment horizontal="center"/>
      <protection/>
    </xf>
    <xf numFmtId="0" fontId="9" fillId="0" borderId="0" xfId="16" applyFont="1" applyAlignment="1" quotePrefix="1">
      <alignment horizontal="left" indent="1"/>
      <protection/>
    </xf>
    <xf numFmtId="177" fontId="9" fillId="0" borderId="0" xfId="0" applyNumberFormat="1" applyFont="1" applyAlignment="1" applyProtection="1">
      <alignment horizontal="right" vertical="justify"/>
      <protection locked="0"/>
    </xf>
    <xf numFmtId="177" fontId="9" fillId="0" borderId="2" xfId="0" applyNumberFormat="1" applyFont="1" applyBorder="1" applyAlignment="1" applyProtection="1" quotePrefix="1">
      <alignment horizontal="right" vertical="justify"/>
      <protection locked="0"/>
    </xf>
    <xf numFmtId="0" fontId="9" fillId="0" borderId="2" xfId="17" applyFont="1" applyBorder="1" applyAlignment="1" quotePrefix="1">
      <alignment horizontal="center"/>
      <protection/>
    </xf>
    <xf numFmtId="177" fontId="9" fillId="0" borderId="2" xfId="0" applyNumberFormat="1" applyFont="1" applyBorder="1" applyAlignment="1" applyProtection="1">
      <alignment horizontal="right" vertical="justify"/>
      <protection locked="0"/>
    </xf>
    <xf numFmtId="0" fontId="9" fillId="0" borderId="2" xfId="17" applyFont="1" applyBorder="1" applyAlignment="1" applyProtection="1" quotePrefix="1">
      <alignment horizontal="center"/>
      <protection locked="0"/>
    </xf>
    <xf numFmtId="0" fontId="18" fillId="0" borderId="2" xfId="17" applyFont="1" applyBorder="1" applyAlignment="1" quotePrefix="1">
      <alignment horizontal="center"/>
      <protection/>
    </xf>
    <xf numFmtId="180" fontId="18" fillId="0" borderId="0" xfId="0" applyNumberFormat="1" applyFont="1" applyAlignment="1" applyProtection="1">
      <alignment horizontal="right" vertical="justify"/>
      <protection locked="0"/>
    </xf>
    <xf numFmtId="180" fontId="18" fillId="0" borderId="2" xfId="0" applyNumberFormat="1" applyFont="1" applyBorder="1" applyAlignment="1" applyProtection="1">
      <alignment horizontal="right" vertical="justify"/>
      <protection locked="0"/>
    </xf>
    <xf numFmtId="0" fontId="18" fillId="0" borderId="0" xfId="16" applyFont="1" applyAlignment="1" quotePrefix="1">
      <alignment horizontal="left" indent="1"/>
      <protection/>
    </xf>
    <xf numFmtId="0" fontId="18" fillId="0" borderId="0" xfId="0" applyFont="1" applyAlignment="1">
      <alignment/>
    </xf>
    <xf numFmtId="0" fontId="9" fillId="0" borderId="2" xfId="0" applyFont="1" applyBorder="1" applyAlignment="1" quotePrefix="1">
      <alignment/>
    </xf>
    <xf numFmtId="180" fontId="9" fillId="0" borderId="0" xfId="0" applyNumberFormat="1" applyFont="1" applyAlignment="1" applyProtection="1">
      <alignment horizontal="right" vertical="justify"/>
      <protection locked="0"/>
    </xf>
    <xf numFmtId="180" fontId="9" fillId="0" borderId="2" xfId="0" applyNumberFormat="1" applyFont="1" applyBorder="1" applyAlignment="1" applyProtection="1">
      <alignment horizontal="right" vertical="justify"/>
      <protection locked="0"/>
    </xf>
    <xf numFmtId="0" fontId="9" fillId="0" borderId="0" xfId="19" applyFont="1" applyAlignment="1" applyProtection="1">
      <alignment horizontal="left" vertical="center" indent="1"/>
      <protection locked="0"/>
    </xf>
    <xf numFmtId="0" fontId="9" fillId="0" borderId="0" xfId="19" applyFont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180" fontId="9" fillId="0" borderId="0" xfId="0" applyNumberFormat="1" applyFont="1" applyBorder="1" applyAlignment="1">
      <alignment horizontal="right" vertical="justify"/>
    </xf>
    <xf numFmtId="0" fontId="14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14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15" applyFont="1">
      <alignment/>
      <protection/>
    </xf>
    <xf numFmtId="0" fontId="9" fillId="0" borderId="0" xfId="18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14" fillId="0" borderId="0" xfId="0" applyFont="1" applyAlignment="1">
      <alignment/>
    </xf>
  </cellXfs>
  <cellStyles count="13">
    <cellStyle name="Normal" xfId="0"/>
    <cellStyle name="一般_26e" xfId="15"/>
    <cellStyle name="一般_26G" xfId="16"/>
    <cellStyle name="一般_26J" xfId="17"/>
    <cellStyle name="一般_27G" xfId="18"/>
    <cellStyle name="一般_27H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7645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7645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32435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0488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0488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800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800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0488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workbookViewId="0" topLeftCell="A1">
      <pane xSplit="1" ySplit="15" topLeftCell="J16" activePane="bottomRight" state="frozen"/>
      <selection pane="topLeft"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00390625" defaultRowHeight="16.5"/>
  <cols>
    <col min="1" max="1" width="19.625" style="94" customWidth="1"/>
    <col min="2" max="9" width="7.375" style="94" customWidth="1"/>
    <col min="10" max="10" width="16.125" style="94" customWidth="1"/>
    <col min="11" max="18" width="7.375" style="94" customWidth="1"/>
    <col min="19" max="19" width="19.00390625" style="94" customWidth="1"/>
    <col min="20" max="16384" width="8.625" style="94" customWidth="1"/>
  </cols>
  <sheetData>
    <row r="1" spans="1:19" s="2" customFormat="1" ht="10.5" customHeight="1">
      <c r="A1" s="1" t="s">
        <v>36</v>
      </c>
      <c r="Q1" s="3"/>
      <c r="R1" s="4"/>
      <c r="S1" s="3" t="s">
        <v>37</v>
      </c>
    </row>
    <row r="2" spans="1:19" s="8" customFormat="1" ht="27" customHeight="1">
      <c r="A2" s="5" t="s">
        <v>38</v>
      </c>
      <c r="B2" s="6"/>
      <c r="C2" s="6"/>
      <c r="D2" s="6"/>
      <c r="E2" s="6"/>
      <c r="F2" s="6"/>
      <c r="G2" s="6"/>
      <c r="H2" s="6"/>
      <c r="I2" s="6"/>
      <c r="J2" s="7"/>
      <c r="K2" s="5" t="s">
        <v>39</v>
      </c>
      <c r="L2" s="6"/>
      <c r="M2" s="6"/>
      <c r="N2" s="6"/>
      <c r="O2" s="6"/>
      <c r="P2" s="6"/>
      <c r="Q2" s="6"/>
      <c r="R2" s="6"/>
      <c r="S2" s="6"/>
    </row>
    <row r="3" spans="1:19" s="12" customFormat="1" ht="18" customHeight="1">
      <c r="A3" s="9" t="s">
        <v>40</v>
      </c>
      <c r="B3" s="10"/>
      <c r="C3" s="10"/>
      <c r="D3" s="10"/>
      <c r="E3" s="10"/>
      <c r="F3" s="10"/>
      <c r="G3" s="10"/>
      <c r="H3" s="10"/>
      <c r="I3" s="10"/>
      <c r="J3" s="11"/>
      <c r="K3" s="9" t="s">
        <v>41</v>
      </c>
      <c r="L3" s="10"/>
      <c r="M3" s="10"/>
      <c r="N3" s="10"/>
      <c r="O3" s="10"/>
      <c r="P3" s="10"/>
      <c r="Q3" s="10"/>
      <c r="R3" s="10"/>
      <c r="S3" s="10"/>
    </row>
    <row r="4" spans="1:19" s="15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3"/>
    </row>
    <row r="5" spans="1:19" s="23" customFormat="1" ht="12" customHeight="1">
      <c r="A5" s="16"/>
      <c r="B5" s="17" t="s">
        <v>42</v>
      </c>
      <c r="C5" s="18"/>
      <c r="D5" s="18"/>
      <c r="E5" s="18"/>
      <c r="F5" s="18"/>
      <c r="G5" s="18"/>
      <c r="H5" s="18"/>
      <c r="I5" s="18"/>
      <c r="J5" s="19"/>
      <c r="K5" s="20" t="s">
        <v>43</v>
      </c>
      <c r="L5" s="18"/>
      <c r="M5" s="18"/>
      <c r="N5" s="21"/>
      <c r="O5" s="18"/>
      <c r="P5" s="18"/>
      <c r="Q5" s="18"/>
      <c r="R5" s="20"/>
      <c r="S5" s="22"/>
    </row>
    <row r="6" spans="1:19" s="23" customFormat="1" ht="9.75" customHeight="1">
      <c r="A6" s="16"/>
      <c r="B6" s="24" t="s">
        <v>44</v>
      </c>
      <c r="C6" s="25"/>
      <c r="D6" s="26"/>
      <c r="E6" s="27"/>
      <c r="F6" s="24" t="s">
        <v>45</v>
      </c>
      <c r="G6" s="25"/>
      <c r="H6" s="26"/>
      <c r="I6" s="27"/>
      <c r="J6" s="22"/>
      <c r="K6" s="24" t="s">
        <v>46</v>
      </c>
      <c r="L6" s="26"/>
      <c r="M6" s="26"/>
      <c r="N6" s="27"/>
      <c r="O6" s="24" t="s">
        <v>47</v>
      </c>
      <c r="P6" s="26"/>
      <c r="Q6" s="26"/>
      <c r="R6" s="28"/>
      <c r="S6" s="22"/>
    </row>
    <row r="7" spans="1:19" s="23" customFormat="1" ht="9.75" customHeight="1">
      <c r="A7" s="29" t="s">
        <v>48</v>
      </c>
      <c r="B7" s="30" t="s">
        <v>0</v>
      </c>
      <c r="C7" s="30"/>
      <c r="D7" s="30"/>
      <c r="E7" s="31"/>
      <c r="F7" s="30" t="s">
        <v>1</v>
      </c>
      <c r="G7" s="30"/>
      <c r="H7" s="30"/>
      <c r="I7" s="31"/>
      <c r="J7" s="32"/>
      <c r="K7" s="30" t="s">
        <v>2</v>
      </c>
      <c r="L7" s="30"/>
      <c r="M7" s="30"/>
      <c r="N7" s="31"/>
      <c r="O7" s="30" t="s">
        <v>3</v>
      </c>
      <c r="P7" s="30"/>
      <c r="Q7" s="30"/>
      <c r="R7" s="33"/>
      <c r="S7" s="34" t="s">
        <v>49</v>
      </c>
    </row>
    <row r="8" spans="1:19" s="23" customFormat="1" ht="9.75" customHeight="1">
      <c r="A8" s="35"/>
      <c r="B8" s="36" t="s">
        <v>4</v>
      </c>
      <c r="C8" s="36" t="s">
        <v>50</v>
      </c>
      <c r="D8" s="36" t="s">
        <v>51</v>
      </c>
      <c r="E8" s="36" t="s">
        <v>52</v>
      </c>
      <c r="F8" s="36" t="s">
        <v>4</v>
      </c>
      <c r="G8" s="36" t="s">
        <v>50</v>
      </c>
      <c r="H8" s="36" t="s">
        <v>51</v>
      </c>
      <c r="I8" s="36" t="s">
        <v>52</v>
      </c>
      <c r="J8" s="37"/>
      <c r="K8" s="38" t="s">
        <v>53</v>
      </c>
      <c r="L8" s="36" t="s">
        <v>50</v>
      </c>
      <c r="M8" s="36" t="s">
        <v>54</v>
      </c>
      <c r="N8" s="36" t="s">
        <v>52</v>
      </c>
      <c r="O8" s="36" t="s">
        <v>4</v>
      </c>
      <c r="P8" s="36" t="s">
        <v>50</v>
      </c>
      <c r="Q8" s="36" t="s">
        <v>54</v>
      </c>
      <c r="R8" s="39" t="s">
        <v>52</v>
      </c>
      <c r="S8" s="40"/>
    </row>
    <row r="9" spans="1:19" s="23" customFormat="1" ht="8.25" customHeight="1">
      <c r="A9" s="16"/>
      <c r="B9" s="41"/>
      <c r="C9" s="41" t="s">
        <v>5</v>
      </c>
      <c r="D9" s="42"/>
      <c r="E9" s="42"/>
      <c r="F9" s="41"/>
      <c r="G9" s="41" t="s">
        <v>5</v>
      </c>
      <c r="H9" s="42"/>
      <c r="I9" s="42"/>
      <c r="J9" s="43"/>
      <c r="K9" s="41"/>
      <c r="L9" s="41" t="s">
        <v>5</v>
      </c>
      <c r="M9" s="42"/>
      <c r="N9" s="42"/>
      <c r="O9" s="41"/>
      <c r="P9" s="41" t="s">
        <v>5</v>
      </c>
      <c r="Q9" s="42"/>
      <c r="R9" s="44"/>
      <c r="S9" s="22"/>
    </row>
    <row r="10" spans="1:19" s="23" customFormat="1" ht="9" customHeight="1">
      <c r="A10" s="45"/>
      <c r="B10" s="46" t="s">
        <v>6</v>
      </c>
      <c r="C10" s="46" t="s">
        <v>7</v>
      </c>
      <c r="D10" s="46" t="s">
        <v>8</v>
      </c>
      <c r="E10" s="46" t="s">
        <v>9</v>
      </c>
      <c r="F10" s="46" t="s">
        <v>6</v>
      </c>
      <c r="G10" s="46" t="s">
        <v>7</v>
      </c>
      <c r="H10" s="46" t="s">
        <v>8</v>
      </c>
      <c r="I10" s="46" t="s">
        <v>9</v>
      </c>
      <c r="J10" s="47"/>
      <c r="K10" s="46" t="s">
        <v>10</v>
      </c>
      <c r="L10" s="46" t="s">
        <v>7</v>
      </c>
      <c r="M10" s="46" t="s">
        <v>8</v>
      </c>
      <c r="N10" s="46" t="s">
        <v>9</v>
      </c>
      <c r="O10" s="46" t="s">
        <v>6</v>
      </c>
      <c r="P10" s="46" t="s">
        <v>7</v>
      </c>
      <c r="Q10" s="46" t="s">
        <v>8</v>
      </c>
      <c r="R10" s="48" t="s">
        <v>9</v>
      </c>
      <c r="S10" s="49"/>
    </row>
    <row r="11" spans="1:19" s="56" customFormat="1" ht="9" customHeight="1">
      <c r="A11" s="50"/>
      <c r="B11" s="51" t="s">
        <v>11</v>
      </c>
      <c r="C11" s="51" t="s">
        <v>11</v>
      </c>
      <c r="D11" s="51" t="s">
        <v>11</v>
      </c>
      <c r="E11" s="51" t="s">
        <v>11</v>
      </c>
      <c r="F11" s="51" t="s">
        <v>11</v>
      </c>
      <c r="G11" s="51" t="s">
        <v>11</v>
      </c>
      <c r="H11" s="51" t="s">
        <v>11</v>
      </c>
      <c r="I11" s="51" t="s">
        <v>11</v>
      </c>
      <c r="J11" s="52"/>
      <c r="K11" s="51" t="s">
        <v>12</v>
      </c>
      <c r="L11" s="51" t="s">
        <v>12</v>
      </c>
      <c r="M11" s="51" t="s">
        <v>12</v>
      </c>
      <c r="N11" s="51" t="s">
        <v>12</v>
      </c>
      <c r="O11" s="51" t="s">
        <v>13</v>
      </c>
      <c r="P11" s="53" t="s">
        <v>13</v>
      </c>
      <c r="Q11" s="51" t="s">
        <v>13</v>
      </c>
      <c r="R11" s="54" t="s">
        <v>13</v>
      </c>
      <c r="S11" s="55"/>
    </row>
    <row r="12" spans="1:19" s="56" customFormat="1" ht="7.5" customHeight="1">
      <c r="A12" s="50"/>
      <c r="B12" s="57" t="s">
        <v>14</v>
      </c>
      <c r="C12" s="57" t="s">
        <v>14</v>
      </c>
      <c r="D12" s="57" t="s">
        <v>14</v>
      </c>
      <c r="E12" s="57" t="s">
        <v>14</v>
      </c>
      <c r="F12" s="57" t="s">
        <v>14</v>
      </c>
      <c r="G12" s="57" t="s">
        <v>14</v>
      </c>
      <c r="H12" s="57" t="s">
        <v>14</v>
      </c>
      <c r="I12" s="57" t="s">
        <v>14</v>
      </c>
      <c r="J12" s="52"/>
      <c r="K12" s="57" t="s">
        <v>15</v>
      </c>
      <c r="L12" s="57" t="s">
        <v>15</v>
      </c>
      <c r="M12" s="57" t="s">
        <v>15</v>
      </c>
      <c r="N12" s="57" t="s">
        <v>15</v>
      </c>
      <c r="O12" s="57" t="s">
        <v>16</v>
      </c>
      <c r="P12" s="57" t="s">
        <v>16</v>
      </c>
      <c r="Q12" s="57" t="s">
        <v>16</v>
      </c>
      <c r="R12" s="58" t="s">
        <v>16</v>
      </c>
      <c r="S12" s="55"/>
    </row>
    <row r="13" spans="1:18" s="23" customFormat="1" ht="6" customHeight="1">
      <c r="A13" s="16"/>
      <c r="C13" s="59"/>
      <c r="D13" s="59"/>
      <c r="E13" s="59"/>
      <c r="F13" s="59"/>
      <c r="G13" s="59"/>
      <c r="J13" s="22"/>
      <c r="R13" s="16"/>
    </row>
    <row r="14" spans="1:19" s="23" customFormat="1" ht="9" customHeight="1" hidden="1">
      <c r="A14" s="60" t="e">
        <f>"民  國    "&amp;A15-1&amp;"        年"</f>
        <v>#VALUE!</v>
      </c>
      <c r="B14" s="59">
        <v>34692</v>
      </c>
      <c r="C14" s="59">
        <v>750</v>
      </c>
      <c r="D14" s="59">
        <v>13896</v>
      </c>
      <c r="E14" s="59">
        <v>20046</v>
      </c>
      <c r="F14" s="59">
        <v>34353</v>
      </c>
      <c r="G14" s="59">
        <v>742</v>
      </c>
      <c r="H14" s="59">
        <v>13891</v>
      </c>
      <c r="I14" s="59">
        <v>19720</v>
      </c>
      <c r="J14" s="59"/>
      <c r="K14" s="59">
        <v>1892</v>
      </c>
      <c r="L14" s="59">
        <v>2103</v>
      </c>
      <c r="M14" s="59">
        <v>1911</v>
      </c>
      <c r="N14" s="59">
        <v>1870</v>
      </c>
      <c r="O14" s="59">
        <v>64980</v>
      </c>
      <c r="P14" s="59">
        <v>1558</v>
      </c>
      <c r="Q14" s="59">
        <v>26542</v>
      </c>
      <c r="R14" s="61">
        <v>36880</v>
      </c>
      <c r="S14" s="62" t="e">
        <f>"        "&amp;A15+1910</f>
        <v>#VALUE!</v>
      </c>
    </row>
    <row r="15" spans="1:19" s="23" customFormat="1" ht="9.75" customHeight="1" hidden="1">
      <c r="A15" s="63" t="s">
        <v>55</v>
      </c>
      <c r="B15" s="59">
        <v>40215</v>
      </c>
      <c r="C15" s="59">
        <v>826</v>
      </c>
      <c r="D15" s="59">
        <v>15590</v>
      </c>
      <c r="E15" s="59">
        <v>23709</v>
      </c>
      <c r="F15" s="59">
        <v>39959</v>
      </c>
      <c r="G15" s="59">
        <v>826</v>
      </c>
      <c r="H15" s="59">
        <v>15355</v>
      </c>
      <c r="I15" s="59">
        <v>23778</v>
      </c>
      <c r="J15" s="59"/>
      <c r="K15" s="59">
        <v>2097</v>
      </c>
      <c r="L15" s="59">
        <v>2048</v>
      </c>
      <c r="M15" s="59">
        <v>2244</v>
      </c>
      <c r="N15" s="59">
        <v>2005</v>
      </c>
      <c r="O15" s="59">
        <v>83816</v>
      </c>
      <c r="P15" s="59">
        <v>1693</v>
      </c>
      <c r="Q15" s="59">
        <v>34452</v>
      </c>
      <c r="R15" s="61">
        <v>47671</v>
      </c>
      <c r="S15" s="64" t="s">
        <v>56</v>
      </c>
    </row>
    <row r="16" spans="1:19" s="23" customFormat="1" ht="9.75" customHeight="1">
      <c r="A16" s="63" t="s">
        <v>57</v>
      </c>
      <c r="B16" s="65">
        <v>32041</v>
      </c>
      <c r="C16" s="65">
        <v>969</v>
      </c>
      <c r="D16" s="65">
        <v>13325</v>
      </c>
      <c r="E16" s="65">
        <v>17747</v>
      </c>
      <c r="F16" s="65">
        <v>32035</v>
      </c>
      <c r="G16" s="65">
        <v>969</v>
      </c>
      <c r="H16" s="65">
        <v>13319</v>
      </c>
      <c r="I16" s="65">
        <v>17747</v>
      </c>
      <c r="J16" s="65"/>
      <c r="K16" s="65">
        <v>2387</v>
      </c>
      <c r="L16" s="65">
        <v>1640</v>
      </c>
      <c r="M16" s="65">
        <v>2223</v>
      </c>
      <c r="N16" s="65">
        <v>2551</v>
      </c>
      <c r="O16" s="65">
        <v>76462</v>
      </c>
      <c r="P16" s="65">
        <v>1588</v>
      </c>
      <c r="Q16" s="65">
        <v>29600</v>
      </c>
      <c r="R16" s="66">
        <v>45274</v>
      </c>
      <c r="S16" s="64" t="s">
        <v>17</v>
      </c>
    </row>
    <row r="17" spans="1:19" s="23" customFormat="1" ht="9.75" customHeight="1">
      <c r="A17" s="67">
        <v>83</v>
      </c>
      <c r="B17" s="65">
        <v>35263</v>
      </c>
      <c r="C17" s="65">
        <v>641</v>
      </c>
      <c r="D17" s="65">
        <v>12890</v>
      </c>
      <c r="E17" s="65">
        <v>21732</v>
      </c>
      <c r="F17" s="65">
        <v>35200</v>
      </c>
      <c r="G17" s="65">
        <v>641</v>
      </c>
      <c r="H17" s="65">
        <v>12877</v>
      </c>
      <c r="I17" s="65">
        <v>21682</v>
      </c>
      <c r="J17" s="65"/>
      <c r="K17" s="65">
        <v>2289</v>
      </c>
      <c r="L17" s="65">
        <v>1807</v>
      </c>
      <c r="M17" s="65">
        <v>2197</v>
      </c>
      <c r="N17" s="65">
        <v>2358</v>
      </c>
      <c r="O17" s="65">
        <v>80583</v>
      </c>
      <c r="P17" s="65">
        <v>1160</v>
      </c>
      <c r="Q17" s="65">
        <v>28297</v>
      </c>
      <c r="R17" s="66">
        <v>51126</v>
      </c>
      <c r="S17" s="64" t="s">
        <v>18</v>
      </c>
    </row>
    <row r="18" spans="1:19" s="23" customFormat="1" ht="9.75" customHeight="1">
      <c r="A18" s="67">
        <v>84</v>
      </c>
      <c r="B18" s="65">
        <v>39164</v>
      </c>
      <c r="C18" s="65">
        <v>794</v>
      </c>
      <c r="D18" s="65">
        <v>15895</v>
      </c>
      <c r="E18" s="65">
        <v>22475</v>
      </c>
      <c r="F18" s="65">
        <v>39164</v>
      </c>
      <c r="G18" s="65">
        <v>794</v>
      </c>
      <c r="H18" s="65">
        <v>15895</v>
      </c>
      <c r="I18" s="65">
        <v>22475</v>
      </c>
      <c r="J18" s="65"/>
      <c r="K18" s="65">
        <v>2355</v>
      </c>
      <c r="L18" s="65">
        <v>1952</v>
      </c>
      <c r="M18" s="65">
        <v>2064</v>
      </c>
      <c r="N18" s="65">
        <v>2575</v>
      </c>
      <c r="O18" s="65">
        <v>92225</v>
      </c>
      <c r="P18" s="65">
        <v>1550</v>
      </c>
      <c r="Q18" s="65">
        <v>32809</v>
      </c>
      <c r="R18" s="66">
        <v>57866</v>
      </c>
      <c r="S18" s="64" t="s">
        <v>19</v>
      </c>
    </row>
    <row r="19" spans="1:19" s="23" customFormat="1" ht="9.75" customHeight="1">
      <c r="A19" s="67">
        <v>85</v>
      </c>
      <c r="B19" s="65">
        <v>34016</v>
      </c>
      <c r="C19" s="65">
        <v>734</v>
      </c>
      <c r="D19" s="65">
        <v>14551</v>
      </c>
      <c r="E19" s="65">
        <v>18731</v>
      </c>
      <c r="F19" s="65">
        <v>33964</v>
      </c>
      <c r="G19" s="65">
        <v>732</v>
      </c>
      <c r="H19" s="65">
        <v>14516</v>
      </c>
      <c r="I19" s="65">
        <v>18716</v>
      </c>
      <c r="J19" s="65"/>
      <c r="K19" s="65">
        <v>2353</v>
      </c>
      <c r="L19" s="65">
        <v>1780</v>
      </c>
      <c r="M19" s="65">
        <v>2333</v>
      </c>
      <c r="N19" s="65">
        <v>2391</v>
      </c>
      <c r="O19" s="65">
        <v>79918</v>
      </c>
      <c r="P19" s="65">
        <v>1304</v>
      </c>
      <c r="Q19" s="65">
        <v>33862</v>
      </c>
      <c r="R19" s="66">
        <v>44752</v>
      </c>
      <c r="S19" s="64" t="s">
        <v>20</v>
      </c>
    </row>
    <row r="20" spans="1:19" s="23" customFormat="1" ht="9.75" customHeight="1">
      <c r="A20" s="67">
        <v>86</v>
      </c>
      <c r="B20" s="65">
        <v>33310</v>
      </c>
      <c r="C20" s="65">
        <v>805</v>
      </c>
      <c r="D20" s="65">
        <v>12367</v>
      </c>
      <c r="E20" s="65">
        <v>20138</v>
      </c>
      <c r="F20" s="65">
        <v>33297</v>
      </c>
      <c r="G20" s="65">
        <v>805</v>
      </c>
      <c r="H20" s="65">
        <v>12363</v>
      </c>
      <c r="I20" s="65">
        <v>20129</v>
      </c>
      <c r="J20" s="65"/>
      <c r="K20" s="65">
        <v>2529</v>
      </c>
      <c r="L20" s="65">
        <v>2050</v>
      </c>
      <c r="M20" s="65">
        <v>2502</v>
      </c>
      <c r="N20" s="65">
        <v>2564</v>
      </c>
      <c r="O20" s="65">
        <v>84185</v>
      </c>
      <c r="P20" s="65">
        <v>1645</v>
      </c>
      <c r="Q20" s="65">
        <v>30926</v>
      </c>
      <c r="R20" s="66">
        <v>51614</v>
      </c>
      <c r="S20" s="64" t="s">
        <v>21</v>
      </c>
    </row>
    <row r="21" spans="1:19" s="23" customFormat="1" ht="9.75" customHeight="1">
      <c r="A21" s="67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64"/>
    </row>
    <row r="22" spans="1:19" s="23" customFormat="1" ht="9.75" customHeight="1">
      <c r="A22" s="67">
        <v>87</v>
      </c>
      <c r="B22" s="65">
        <v>30078</v>
      </c>
      <c r="C22" s="65">
        <v>806</v>
      </c>
      <c r="D22" s="65">
        <v>11922</v>
      </c>
      <c r="E22" s="65">
        <v>17350</v>
      </c>
      <c r="F22" s="65">
        <v>30042</v>
      </c>
      <c r="G22" s="65">
        <v>803</v>
      </c>
      <c r="H22" s="65">
        <v>11912</v>
      </c>
      <c r="I22" s="65">
        <v>17327</v>
      </c>
      <c r="J22" s="65"/>
      <c r="K22" s="65">
        <v>2274</v>
      </c>
      <c r="L22" s="65">
        <v>1865</v>
      </c>
      <c r="M22" s="65">
        <v>2066</v>
      </c>
      <c r="N22" s="65">
        <v>2437</v>
      </c>
      <c r="O22" s="65">
        <v>68325</v>
      </c>
      <c r="P22" s="65">
        <v>1497</v>
      </c>
      <c r="Q22" s="65">
        <v>24605</v>
      </c>
      <c r="R22" s="68">
        <v>42223</v>
      </c>
      <c r="S22" s="64" t="s">
        <v>22</v>
      </c>
    </row>
    <row r="23" spans="1:19" s="23" customFormat="1" ht="9.75" customHeight="1">
      <c r="A23" s="69">
        <v>88</v>
      </c>
      <c r="B23" s="65">
        <v>26512</v>
      </c>
      <c r="C23" s="65">
        <v>796</v>
      </c>
      <c r="D23" s="65">
        <v>10147</v>
      </c>
      <c r="E23" s="65">
        <v>15569</v>
      </c>
      <c r="F23" s="65">
        <v>26495</v>
      </c>
      <c r="G23" s="65">
        <v>796</v>
      </c>
      <c r="H23" s="65">
        <v>10133</v>
      </c>
      <c r="I23" s="65">
        <v>15566</v>
      </c>
      <c r="J23" s="65"/>
      <c r="K23" s="65">
        <v>2535</v>
      </c>
      <c r="L23" s="65">
        <v>1806</v>
      </c>
      <c r="M23" s="65">
        <v>2545</v>
      </c>
      <c r="N23" s="65">
        <v>2565</v>
      </c>
      <c r="O23" s="65">
        <v>67157</v>
      </c>
      <c r="P23" s="65">
        <v>1439</v>
      </c>
      <c r="Q23" s="65">
        <v>25795</v>
      </c>
      <c r="R23" s="68">
        <v>39923</v>
      </c>
      <c r="S23" s="64" t="s">
        <v>23</v>
      </c>
    </row>
    <row r="24" spans="1:19" s="23" customFormat="1" ht="9.75" customHeight="1">
      <c r="A24" s="67">
        <v>89</v>
      </c>
      <c r="B24" s="65">
        <v>29662</v>
      </c>
      <c r="C24" s="65">
        <v>814</v>
      </c>
      <c r="D24" s="65">
        <v>10917</v>
      </c>
      <c r="E24" s="65">
        <v>17931</v>
      </c>
      <c r="F24" s="65">
        <v>29639</v>
      </c>
      <c r="G24" s="65">
        <v>813</v>
      </c>
      <c r="H24" s="65">
        <v>10912</v>
      </c>
      <c r="I24" s="65">
        <v>17914</v>
      </c>
      <c r="J24" s="65"/>
      <c r="K24" s="65">
        <v>2670</v>
      </c>
      <c r="L24" s="65">
        <v>1622</v>
      </c>
      <c r="M24" s="65">
        <v>3129</v>
      </c>
      <c r="N24" s="65">
        <v>2438</v>
      </c>
      <c r="O24" s="65">
        <v>79127</v>
      </c>
      <c r="P24" s="65">
        <v>1317</v>
      </c>
      <c r="Q24" s="65">
        <v>34133</v>
      </c>
      <c r="R24" s="68">
        <v>43677</v>
      </c>
      <c r="S24" s="64" t="s">
        <v>24</v>
      </c>
    </row>
    <row r="25" spans="1:19" s="23" customFormat="1" ht="11.25" customHeight="1">
      <c r="A25" s="67">
        <v>90</v>
      </c>
      <c r="B25" s="65">
        <v>25182.5</v>
      </c>
      <c r="C25" s="65">
        <v>1000</v>
      </c>
      <c r="D25" s="65">
        <v>10156.52</v>
      </c>
      <c r="E25" s="65">
        <v>14025.98</v>
      </c>
      <c r="F25" s="65">
        <v>25171.02</v>
      </c>
      <c r="G25" s="65">
        <v>999.9</v>
      </c>
      <c r="H25" s="65">
        <v>10156.52</v>
      </c>
      <c r="I25" s="65">
        <v>14014.6</v>
      </c>
      <c r="J25" s="65"/>
      <c r="K25" s="65">
        <v>2228.253404113143</v>
      </c>
      <c r="L25" s="65">
        <v>1787.7847784778478</v>
      </c>
      <c r="M25" s="65">
        <v>2574.3185658079724</v>
      </c>
      <c r="N25" s="65">
        <v>2008.8826652205557</v>
      </c>
      <c r="O25" s="65">
        <v>56087.41100000001</v>
      </c>
      <c r="P25" s="65">
        <v>1787.6060000000002</v>
      </c>
      <c r="Q25" s="65">
        <v>26146.117999999995</v>
      </c>
      <c r="R25" s="68">
        <v>28153.687</v>
      </c>
      <c r="S25" s="64" t="s">
        <v>25</v>
      </c>
    </row>
    <row r="26" spans="1:19" s="74" customFormat="1" ht="11.25" customHeight="1">
      <c r="A26" s="70">
        <v>91</v>
      </c>
      <c r="B26" s="71">
        <f aca="true" t="shared" si="0" ref="B26:I26">B28+B30+B32</f>
        <v>25403.269999999997</v>
      </c>
      <c r="C26" s="71">
        <f t="shared" si="0"/>
        <v>348.05999999999995</v>
      </c>
      <c r="D26" s="71">
        <f t="shared" si="0"/>
        <v>9123.76</v>
      </c>
      <c r="E26" s="71">
        <f t="shared" si="0"/>
        <v>15931.450000000003</v>
      </c>
      <c r="F26" s="71">
        <f t="shared" si="0"/>
        <v>25398.129999999994</v>
      </c>
      <c r="G26" s="71">
        <f t="shared" si="0"/>
        <v>346.5199999999999</v>
      </c>
      <c r="H26" s="71">
        <f t="shared" si="0"/>
        <v>9120.16</v>
      </c>
      <c r="I26" s="71">
        <f t="shared" si="0"/>
        <v>15931.450000000003</v>
      </c>
      <c r="J26" s="71"/>
      <c r="K26" s="71">
        <f>(O26/F26)*1000</f>
        <v>3049.61570005351</v>
      </c>
      <c r="L26" s="71">
        <f>(P26/G26)*1000</f>
        <v>1779.458617107238</v>
      </c>
      <c r="M26" s="71">
        <f>(Q26/H26)*1000</f>
        <v>3390.026381116122</v>
      </c>
      <c r="N26" s="71">
        <f>(R26/I26)*1000</f>
        <v>2882.3700918623226</v>
      </c>
      <c r="O26" s="71">
        <f>O28+O30+O32</f>
        <v>77454.53600000004</v>
      </c>
      <c r="P26" s="71">
        <f>P28+P30+P32</f>
        <v>616.6179999999999</v>
      </c>
      <c r="Q26" s="71">
        <f>Q28+Q30+Q32</f>
        <v>30917.58300000001</v>
      </c>
      <c r="R26" s="72">
        <f>R28+R30+R32</f>
        <v>45920.33500000001</v>
      </c>
      <c r="S26" s="73" t="s">
        <v>26</v>
      </c>
    </row>
    <row r="27" spans="1:18" s="23" customFormat="1" ht="8.2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1"/>
      <c r="L27" s="71"/>
      <c r="M27" s="71"/>
      <c r="N27" s="71"/>
      <c r="O27" s="76"/>
      <c r="P27" s="76"/>
      <c r="Q27" s="76"/>
      <c r="R27" s="77"/>
    </row>
    <row r="28" spans="1:19" s="2" customFormat="1" ht="13.5" customHeight="1">
      <c r="A28" s="39" t="s">
        <v>27</v>
      </c>
      <c r="B28" s="76">
        <f>SUM(C28:E28)</f>
        <v>0</v>
      </c>
      <c r="C28" s="76">
        <v>0</v>
      </c>
      <c r="D28" s="76">
        <v>0</v>
      </c>
      <c r="E28" s="76">
        <v>0</v>
      </c>
      <c r="F28" s="76">
        <f>SUM(G28:I28)</f>
        <v>0</v>
      </c>
      <c r="G28" s="76">
        <v>0</v>
      </c>
      <c r="H28" s="76">
        <v>0</v>
      </c>
      <c r="I28" s="76">
        <v>0</v>
      </c>
      <c r="J28" s="76"/>
      <c r="K28" s="76">
        <v>0</v>
      </c>
      <c r="L28" s="76">
        <v>0</v>
      </c>
      <c r="M28" s="76">
        <v>0</v>
      </c>
      <c r="N28" s="76">
        <v>0</v>
      </c>
      <c r="O28" s="76">
        <f>SUM(P28:R28)</f>
        <v>0</v>
      </c>
      <c r="P28" s="76">
        <v>0</v>
      </c>
      <c r="Q28" s="76">
        <v>0</v>
      </c>
      <c r="R28" s="77">
        <v>0</v>
      </c>
      <c r="S28" s="78" t="s">
        <v>58</v>
      </c>
    </row>
    <row r="29" spans="1:19" s="2" customFormat="1" ht="13.5" customHeight="1">
      <c r="A29" s="39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  <c r="S29" s="78"/>
    </row>
    <row r="30" spans="1:19" s="2" customFormat="1" ht="13.5" customHeight="1">
      <c r="A30" s="39" t="s">
        <v>28</v>
      </c>
      <c r="B30" s="76">
        <f>SUM(C30:E30)</f>
        <v>0</v>
      </c>
      <c r="C30" s="76">
        <v>0</v>
      </c>
      <c r="D30" s="76">
        <v>0</v>
      </c>
      <c r="E30" s="76">
        <v>0</v>
      </c>
      <c r="F30" s="76">
        <f>SUM(G30:I30)</f>
        <v>0</v>
      </c>
      <c r="G30" s="76">
        <v>0</v>
      </c>
      <c r="H30" s="76">
        <v>0</v>
      </c>
      <c r="I30" s="76">
        <v>0</v>
      </c>
      <c r="J30" s="76"/>
      <c r="K30" s="76">
        <v>0</v>
      </c>
      <c r="L30" s="76">
        <v>0</v>
      </c>
      <c r="M30" s="76">
        <v>0</v>
      </c>
      <c r="N30" s="76">
        <v>0</v>
      </c>
      <c r="O30" s="76">
        <f>SUM(P30:R30)</f>
        <v>0</v>
      </c>
      <c r="P30" s="76">
        <v>0</v>
      </c>
      <c r="Q30" s="76">
        <v>0</v>
      </c>
      <c r="R30" s="77">
        <v>0</v>
      </c>
      <c r="S30" s="78" t="s">
        <v>59</v>
      </c>
    </row>
    <row r="31" spans="1:19" s="2" customFormat="1" ht="13.5" customHeight="1">
      <c r="A31" s="39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78"/>
    </row>
    <row r="32" spans="1:19" s="2" customFormat="1" ht="13.5" customHeight="1">
      <c r="A32" s="39" t="s">
        <v>29</v>
      </c>
      <c r="B32" s="76">
        <f aca="true" t="shared" si="1" ref="B32:I32">SUM(B34:B57)</f>
        <v>25403.269999999997</v>
      </c>
      <c r="C32" s="76">
        <f t="shared" si="1"/>
        <v>348.05999999999995</v>
      </c>
      <c r="D32" s="76">
        <f t="shared" si="1"/>
        <v>9123.76</v>
      </c>
      <c r="E32" s="76">
        <f t="shared" si="1"/>
        <v>15931.450000000003</v>
      </c>
      <c r="F32" s="76">
        <f t="shared" si="1"/>
        <v>25398.129999999994</v>
      </c>
      <c r="G32" s="76">
        <f t="shared" si="1"/>
        <v>346.5199999999999</v>
      </c>
      <c r="H32" s="76">
        <f t="shared" si="1"/>
        <v>9120.16</v>
      </c>
      <c r="I32" s="76">
        <f t="shared" si="1"/>
        <v>15931.450000000003</v>
      </c>
      <c r="J32" s="76"/>
      <c r="K32" s="76">
        <f>(O32/F32)*1000</f>
        <v>3049.61570005351</v>
      </c>
      <c r="L32" s="76">
        <f>(P32/G32)*1000</f>
        <v>1779.458617107238</v>
      </c>
      <c r="M32" s="76">
        <f>(Q32/H32)*1000</f>
        <v>3390.026381116122</v>
      </c>
      <c r="N32" s="76">
        <f>(R32/I32)*1000</f>
        <v>2882.3700918623226</v>
      </c>
      <c r="O32" s="76">
        <f>SUM(O34:O57)</f>
        <v>77454.53600000004</v>
      </c>
      <c r="P32" s="76">
        <f>SUM(P34:P57)</f>
        <v>616.6179999999999</v>
      </c>
      <c r="Q32" s="76">
        <f>SUM(Q34:Q57)</f>
        <v>30917.58300000001</v>
      </c>
      <c r="R32" s="77">
        <f>SUM(R34:R57)</f>
        <v>45920.33500000001</v>
      </c>
      <c r="S32" s="78" t="s">
        <v>30</v>
      </c>
    </row>
    <row r="33" spans="1:19" s="2" customFormat="1" ht="13.5" customHeight="1">
      <c r="A33" s="39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78"/>
    </row>
    <row r="34" spans="1:19" s="2" customFormat="1" ht="13.5" customHeight="1">
      <c r="A34" s="60" t="s">
        <v>60</v>
      </c>
      <c r="B34" s="76">
        <f>SUM(C34:E34)</f>
        <v>56.17999999999999</v>
      </c>
      <c r="C34" s="76">
        <v>0</v>
      </c>
      <c r="D34" s="76">
        <v>44.66</v>
      </c>
      <c r="E34" s="76">
        <v>11.52</v>
      </c>
      <c r="F34" s="76">
        <f>SUM(G34:I34)</f>
        <v>56.17999999999999</v>
      </c>
      <c r="G34" s="76">
        <v>0</v>
      </c>
      <c r="H34" s="76">
        <v>44.66</v>
      </c>
      <c r="I34" s="76">
        <v>11.52</v>
      </c>
      <c r="J34" s="76"/>
      <c r="K34" s="76">
        <f>(O34/F34)*1000</f>
        <v>1193.4318262726952</v>
      </c>
      <c r="L34" s="76">
        <v>0</v>
      </c>
      <c r="M34" s="76">
        <f aca="true" t="shared" si="2" ref="M34:N38">(Q34/H34)*1000</f>
        <v>1189.6103896103898</v>
      </c>
      <c r="N34" s="76">
        <f t="shared" si="2"/>
        <v>1208.2465277777778</v>
      </c>
      <c r="O34" s="76">
        <f>SUM(P34:R34)</f>
        <v>67.047</v>
      </c>
      <c r="P34" s="76">
        <v>0</v>
      </c>
      <c r="Q34" s="76">
        <v>53.128</v>
      </c>
      <c r="R34" s="77">
        <v>13.919</v>
      </c>
      <c r="S34" s="79" t="s">
        <v>61</v>
      </c>
    </row>
    <row r="35" spans="1:19" s="2" customFormat="1" ht="13.5" customHeight="1">
      <c r="A35" s="60" t="s">
        <v>62</v>
      </c>
      <c r="B35" s="76">
        <f>SUM(C35:E35)</f>
        <v>136.13</v>
      </c>
      <c r="C35" s="76">
        <v>0</v>
      </c>
      <c r="D35" s="76">
        <v>125.41</v>
      </c>
      <c r="E35" s="76">
        <v>10.72</v>
      </c>
      <c r="F35" s="76">
        <f>SUM(G35:I35)</f>
        <v>136.13</v>
      </c>
      <c r="G35" s="76">
        <v>0</v>
      </c>
      <c r="H35" s="76">
        <v>125.41</v>
      </c>
      <c r="I35" s="76">
        <v>10.72</v>
      </c>
      <c r="J35" s="76"/>
      <c r="K35" s="76">
        <f>(O35/F35)*1000</f>
        <v>2668.118710056564</v>
      </c>
      <c r="L35" s="76">
        <v>0</v>
      </c>
      <c r="M35" s="76">
        <f t="shared" si="2"/>
        <v>2735.084921457619</v>
      </c>
      <c r="N35" s="76">
        <f t="shared" si="2"/>
        <v>1884.7014925373132</v>
      </c>
      <c r="O35" s="76">
        <f>SUM(P35:R35)</f>
        <v>363.211</v>
      </c>
      <c r="P35" s="76">
        <v>0</v>
      </c>
      <c r="Q35" s="76">
        <v>343.007</v>
      </c>
      <c r="R35" s="77">
        <v>20.204</v>
      </c>
      <c r="S35" s="79" t="s">
        <v>63</v>
      </c>
    </row>
    <row r="36" spans="1:19" s="2" customFormat="1" ht="13.5" customHeight="1">
      <c r="A36" s="60" t="s">
        <v>64</v>
      </c>
      <c r="B36" s="76">
        <f>SUM(C36:E36)</f>
        <v>19.41</v>
      </c>
      <c r="C36" s="76">
        <v>0</v>
      </c>
      <c r="D36" s="76">
        <v>12.16</v>
      </c>
      <c r="E36" s="76">
        <v>7.25</v>
      </c>
      <c r="F36" s="76">
        <f>SUM(G36:I36)</f>
        <v>19.41</v>
      </c>
      <c r="G36" s="76">
        <v>0</v>
      </c>
      <c r="H36" s="76">
        <v>12.16</v>
      </c>
      <c r="I36" s="76">
        <v>7.25</v>
      </c>
      <c r="J36" s="76"/>
      <c r="K36" s="76">
        <f>(O36/F36)*1000</f>
        <v>2223.6991241628025</v>
      </c>
      <c r="L36" s="76">
        <v>0</v>
      </c>
      <c r="M36" s="76">
        <f t="shared" si="2"/>
        <v>2323.6842105263154</v>
      </c>
      <c r="N36" s="76">
        <f t="shared" si="2"/>
        <v>2056</v>
      </c>
      <c r="O36" s="76">
        <f>SUM(P36:R36)</f>
        <v>43.162</v>
      </c>
      <c r="P36" s="76">
        <v>0</v>
      </c>
      <c r="Q36" s="76">
        <v>28.256</v>
      </c>
      <c r="R36" s="77">
        <v>14.906</v>
      </c>
      <c r="S36" s="79" t="s">
        <v>65</v>
      </c>
    </row>
    <row r="37" spans="1:19" s="2" customFormat="1" ht="13.5" customHeight="1">
      <c r="A37" s="60" t="s">
        <v>66</v>
      </c>
      <c r="B37" s="76">
        <f>SUM(C37:E37)</f>
        <v>58.4</v>
      </c>
      <c r="C37" s="76">
        <v>2.79</v>
      </c>
      <c r="D37" s="76">
        <v>26.45</v>
      </c>
      <c r="E37" s="76">
        <v>29.16</v>
      </c>
      <c r="F37" s="76">
        <f>SUM(G37:I37)</f>
        <v>58.4</v>
      </c>
      <c r="G37" s="76">
        <v>2.79</v>
      </c>
      <c r="H37" s="76">
        <v>26.45</v>
      </c>
      <c r="I37" s="76">
        <v>29.16</v>
      </c>
      <c r="J37" s="76"/>
      <c r="K37" s="76">
        <f>(O37/F37)*1000</f>
        <v>1623.7328767123288</v>
      </c>
      <c r="L37" s="76">
        <f>(P37/G37)*1000</f>
        <v>2412.9032258064517</v>
      </c>
      <c r="M37" s="76">
        <f t="shared" si="2"/>
        <v>1546.3894139886581</v>
      </c>
      <c r="N37" s="76">
        <f t="shared" si="2"/>
        <v>1618.3813443072704</v>
      </c>
      <c r="O37" s="76">
        <f>SUM(P37:R37)</f>
        <v>94.826</v>
      </c>
      <c r="P37" s="76">
        <v>6.732</v>
      </c>
      <c r="Q37" s="76">
        <v>40.902</v>
      </c>
      <c r="R37" s="77">
        <v>47.192</v>
      </c>
      <c r="S37" s="79" t="s">
        <v>67</v>
      </c>
    </row>
    <row r="38" spans="1:19" s="2" customFormat="1" ht="13.5" customHeight="1">
      <c r="A38" s="60" t="s">
        <v>68</v>
      </c>
      <c r="B38" s="76">
        <f>SUM(C38:E38)</f>
        <v>292.07</v>
      </c>
      <c r="C38" s="76">
        <v>6.44</v>
      </c>
      <c r="D38" s="76">
        <v>128.82</v>
      </c>
      <c r="E38" s="76">
        <v>156.81</v>
      </c>
      <c r="F38" s="76">
        <f>SUM(G38:I38)</f>
        <v>292.07</v>
      </c>
      <c r="G38" s="76">
        <v>6.44</v>
      </c>
      <c r="H38" s="76">
        <v>128.82</v>
      </c>
      <c r="I38" s="76">
        <v>156.81</v>
      </c>
      <c r="J38" s="76"/>
      <c r="K38" s="76">
        <f>(O38/F38)*1000</f>
        <v>2516.694628000137</v>
      </c>
      <c r="L38" s="76">
        <f>(P38/G38)*1000</f>
        <v>1822.9813664596272</v>
      </c>
      <c r="M38" s="76">
        <f t="shared" si="2"/>
        <v>2312.614500853905</v>
      </c>
      <c r="N38" s="76">
        <f t="shared" si="2"/>
        <v>2712.8371915056437</v>
      </c>
      <c r="O38" s="76">
        <f>SUM(P38:R38)</f>
        <v>735.0509999999999</v>
      </c>
      <c r="P38" s="76">
        <v>11.74</v>
      </c>
      <c r="Q38" s="76">
        <v>297.911</v>
      </c>
      <c r="R38" s="77">
        <v>425.4</v>
      </c>
      <c r="S38" s="79" t="s">
        <v>69</v>
      </c>
    </row>
    <row r="39" spans="1:19" s="2" customFormat="1" ht="13.5" customHeight="1">
      <c r="A39" s="80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  <c r="S39" s="79"/>
    </row>
    <row r="40" spans="1:19" s="2" customFormat="1" ht="13.5" customHeight="1">
      <c r="A40" s="60" t="s">
        <v>70</v>
      </c>
      <c r="B40" s="76">
        <f>SUM(C40:E40)</f>
        <v>248.87</v>
      </c>
      <c r="C40" s="76">
        <v>0.37</v>
      </c>
      <c r="D40" s="76">
        <v>150.4</v>
      </c>
      <c r="E40" s="76">
        <v>98.1</v>
      </c>
      <c r="F40" s="76">
        <f>SUM(G40:I40)</f>
        <v>248.87</v>
      </c>
      <c r="G40" s="76">
        <v>0.37</v>
      </c>
      <c r="H40" s="76">
        <v>150.4</v>
      </c>
      <c r="I40" s="76">
        <v>98.1</v>
      </c>
      <c r="J40" s="76"/>
      <c r="K40" s="76">
        <f aca="true" t="shared" si="3" ref="K40:N42">(O40/F40)*1000</f>
        <v>1850.1506810784747</v>
      </c>
      <c r="L40" s="76">
        <f t="shared" si="3"/>
        <v>1835.1351351351352</v>
      </c>
      <c r="M40" s="76">
        <f t="shared" si="3"/>
        <v>1886.4627659574467</v>
      </c>
      <c r="N40" s="76">
        <f t="shared" si="3"/>
        <v>1794.5361875637107</v>
      </c>
      <c r="O40" s="76">
        <f>SUM(P40:R40)</f>
        <v>460.447</v>
      </c>
      <c r="P40" s="76">
        <v>0.679</v>
      </c>
      <c r="Q40" s="76">
        <v>283.724</v>
      </c>
      <c r="R40" s="77">
        <v>176.044</v>
      </c>
      <c r="S40" s="79" t="s">
        <v>71</v>
      </c>
    </row>
    <row r="41" spans="1:19" s="2" customFormat="1" ht="13.5" customHeight="1">
      <c r="A41" s="60" t="s">
        <v>72</v>
      </c>
      <c r="B41" s="76">
        <f>SUM(C41:E41)</f>
        <v>3988.61</v>
      </c>
      <c r="C41" s="76">
        <v>3.73</v>
      </c>
      <c r="D41" s="76">
        <v>1328.08</v>
      </c>
      <c r="E41" s="76">
        <v>2656.8</v>
      </c>
      <c r="F41" s="76">
        <f>SUM(G41:I41)</f>
        <v>3988.61</v>
      </c>
      <c r="G41" s="76">
        <v>3.73</v>
      </c>
      <c r="H41" s="76">
        <v>1328.08</v>
      </c>
      <c r="I41" s="76">
        <v>2656.8</v>
      </c>
      <c r="J41" s="76"/>
      <c r="K41" s="76">
        <f t="shared" si="3"/>
        <v>3064.410157924691</v>
      </c>
      <c r="L41" s="76">
        <f t="shared" si="3"/>
        <v>2812.332439678284</v>
      </c>
      <c r="M41" s="76">
        <f t="shared" si="3"/>
        <v>3158.022860068671</v>
      </c>
      <c r="N41" s="76">
        <f t="shared" si="3"/>
        <v>3017.968985245408</v>
      </c>
      <c r="O41" s="76">
        <f>SUM(P41:R41)</f>
        <v>12222.737000000001</v>
      </c>
      <c r="P41" s="76">
        <v>10.49</v>
      </c>
      <c r="Q41" s="76">
        <v>4194.107</v>
      </c>
      <c r="R41" s="77">
        <v>8018.14</v>
      </c>
      <c r="S41" s="79" t="s">
        <v>73</v>
      </c>
    </row>
    <row r="42" spans="1:19" s="2" customFormat="1" ht="13.5" customHeight="1">
      <c r="A42" s="60" t="s">
        <v>74</v>
      </c>
      <c r="B42" s="76">
        <f>SUM(C42:E42)</f>
        <v>20.03</v>
      </c>
      <c r="C42" s="76">
        <v>3.8</v>
      </c>
      <c r="D42" s="76">
        <v>11.36</v>
      </c>
      <c r="E42" s="76">
        <v>4.87</v>
      </c>
      <c r="F42" s="76">
        <f>SUM(G42:I42)</f>
        <v>20.03</v>
      </c>
      <c r="G42" s="76">
        <v>3.8</v>
      </c>
      <c r="H42" s="76">
        <v>11.36</v>
      </c>
      <c r="I42" s="76">
        <v>4.87</v>
      </c>
      <c r="J42" s="76"/>
      <c r="K42" s="76">
        <f t="shared" si="3"/>
        <v>2073.8392411382924</v>
      </c>
      <c r="L42" s="76">
        <f t="shared" si="3"/>
        <v>2068.4210526315787</v>
      </c>
      <c r="M42" s="76">
        <f t="shared" si="3"/>
        <v>2030.3697183098595</v>
      </c>
      <c r="N42" s="76">
        <f t="shared" si="3"/>
        <v>2179.4661190965094</v>
      </c>
      <c r="O42" s="76">
        <f>SUM(P42:R42)</f>
        <v>41.539</v>
      </c>
      <c r="P42" s="76">
        <v>7.86</v>
      </c>
      <c r="Q42" s="76">
        <v>23.065</v>
      </c>
      <c r="R42" s="77">
        <v>10.614</v>
      </c>
      <c r="S42" s="79" t="s">
        <v>75</v>
      </c>
    </row>
    <row r="43" spans="1:19" s="2" customFormat="1" ht="13.5" customHeight="1">
      <c r="A43" s="60" t="s">
        <v>76</v>
      </c>
      <c r="B43" s="76">
        <f>SUM(C43:E43)</f>
        <v>18027.43</v>
      </c>
      <c r="C43" s="76">
        <v>0</v>
      </c>
      <c r="D43" s="76">
        <v>6105.87</v>
      </c>
      <c r="E43" s="76">
        <v>11921.56</v>
      </c>
      <c r="F43" s="76">
        <f>SUM(G43:I43)</f>
        <v>18027.43</v>
      </c>
      <c r="G43" s="76">
        <v>0</v>
      </c>
      <c r="H43" s="76">
        <v>6105.87</v>
      </c>
      <c r="I43" s="76">
        <v>11921.56</v>
      </c>
      <c r="J43" s="76"/>
      <c r="K43" s="76">
        <f>(O43/F43)*1000</f>
        <v>3244.1318590614414</v>
      </c>
      <c r="L43" s="76">
        <v>0</v>
      </c>
      <c r="M43" s="76">
        <f>(Q43/H43)*1000</f>
        <v>3815.653297564475</v>
      </c>
      <c r="N43" s="76">
        <f>(R43/I43)*1000</f>
        <v>2951.4155026691137</v>
      </c>
      <c r="O43" s="76">
        <f>SUM(P43:R43)</f>
        <v>58483.36</v>
      </c>
      <c r="P43" s="76">
        <v>0</v>
      </c>
      <c r="Q43" s="76">
        <v>23297.883</v>
      </c>
      <c r="R43" s="77">
        <v>35185.477</v>
      </c>
      <c r="S43" s="79" t="s">
        <v>77</v>
      </c>
    </row>
    <row r="44" spans="1:19" s="2" customFormat="1" ht="13.5" customHeight="1">
      <c r="A44" s="60" t="s">
        <v>78</v>
      </c>
      <c r="B44" s="76">
        <f>SUM(C44:E44)</f>
        <v>941.0999999999999</v>
      </c>
      <c r="C44" s="76">
        <v>0</v>
      </c>
      <c r="D44" s="76">
        <v>433.4</v>
      </c>
      <c r="E44" s="76">
        <v>507.7</v>
      </c>
      <c r="F44" s="76">
        <f>SUM(G44:I44)</f>
        <v>941.0999999999999</v>
      </c>
      <c r="G44" s="76">
        <v>0</v>
      </c>
      <c r="H44" s="76">
        <v>433.4</v>
      </c>
      <c r="I44" s="76">
        <v>507.7</v>
      </c>
      <c r="J44" s="76"/>
      <c r="K44" s="76">
        <f>(O44/F44)*1000</f>
        <v>2387.4667941770276</v>
      </c>
      <c r="L44" s="76">
        <v>0</v>
      </c>
      <c r="M44" s="76">
        <f>(Q44/H44)*1000</f>
        <v>2472.727272727273</v>
      </c>
      <c r="N44" s="76">
        <f>(R44/I44)*1000</f>
        <v>2314.6838684262357</v>
      </c>
      <c r="O44" s="76">
        <f>SUM(P44:R44)</f>
        <v>2246.8450000000003</v>
      </c>
      <c r="P44" s="76">
        <v>0</v>
      </c>
      <c r="Q44" s="76">
        <v>1071.68</v>
      </c>
      <c r="R44" s="77">
        <v>1175.165</v>
      </c>
      <c r="S44" s="79" t="s">
        <v>79</v>
      </c>
    </row>
    <row r="45" spans="1:19" s="2" customFormat="1" ht="13.5" customHeight="1">
      <c r="A45" s="60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  <c r="S45" s="79"/>
    </row>
    <row r="46" spans="1:19" s="2" customFormat="1" ht="13.5" customHeight="1">
      <c r="A46" s="60" t="s">
        <v>80</v>
      </c>
      <c r="B46" s="76">
        <f aca="true" t="shared" si="4" ref="B46:B51">SUM(C46:E46)</f>
        <v>234.36999999999998</v>
      </c>
      <c r="C46" s="76">
        <v>132.42</v>
      </c>
      <c r="D46" s="76">
        <v>73.82</v>
      </c>
      <c r="E46" s="76">
        <v>28.13</v>
      </c>
      <c r="F46" s="76">
        <f aca="true" t="shared" si="5" ref="F46:F51">SUM(G46:I46)</f>
        <v>234.36999999999998</v>
      </c>
      <c r="G46" s="76">
        <v>132.42</v>
      </c>
      <c r="H46" s="76">
        <v>73.82</v>
      </c>
      <c r="I46" s="76">
        <v>28.13</v>
      </c>
      <c r="J46" s="76"/>
      <c r="K46" s="76">
        <f aca="true" t="shared" si="6" ref="K46:N50">(O46/F46)*1000</f>
        <v>1806.357468959338</v>
      </c>
      <c r="L46" s="76">
        <f t="shared" si="6"/>
        <v>1860.806524694155</v>
      </c>
      <c r="M46" s="76">
        <f t="shared" si="6"/>
        <v>1744.6626930371174</v>
      </c>
      <c r="N46" s="76">
        <f t="shared" si="6"/>
        <v>1711.9445431923214</v>
      </c>
      <c r="O46" s="76">
        <f aca="true" t="shared" si="7" ref="O46:O51">SUM(P46:R46)</f>
        <v>423.35599999999994</v>
      </c>
      <c r="P46" s="76">
        <v>246.408</v>
      </c>
      <c r="Q46" s="76">
        <v>128.791</v>
      </c>
      <c r="R46" s="77">
        <v>48.157</v>
      </c>
      <c r="S46" s="79" t="s">
        <v>81</v>
      </c>
    </row>
    <row r="47" spans="1:19" s="2" customFormat="1" ht="13.5" customHeight="1">
      <c r="A47" s="60" t="s">
        <v>82</v>
      </c>
      <c r="B47" s="76">
        <f t="shared" si="4"/>
        <v>137.92000000000002</v>
      </c>
      <c r="C47" s="76">
        <v>22.62</v>
      </c>
      <c r="D47" s="76">
        <v>67.78</v>
      </c>
      <c r="E47" s="76">
        <v>47.52</v>
      </c>
      <c r="F47" s="76">
        <f t="shared" si="5"/>
        <v>137.92000000000002</v>
      </c>
      <c r="G47" s="76">
        <v>22.62</v>
      </c>
      <c r="H47" s="76">
        <v>67.78</v>
      </c>
      <c r="I47" s="76">
        <v>47.52</v>
      </c>
      <c r="J47" s="76"/>
      <c r="K47" s="76">
        <f t="shared" si="6"/>
        <v>2303.4295243619486</v>
      </c>
      <c r="L47" s="76">
        <f t="shared" si="6"/>
        <v>1838.0194518125552</v>
      </c>
      <c r="M47" s="76">
        <f t="shared" si="6"/>
        <v>1871.15668338743</v>
      </c>
      <c r="N47" s="76">
        <f t="shared" si="6"/>
        <v>3141.5404040404037</v>
      </c>
      <c r="O47" s="76">
        <f t="shared" si="7"/>
        <v>317.68899999999996</v>
      </c>
      <c r="P47" s="76">
        <v>41.576</v>
      </c>
      <c r="Q47" s="76">
        <v>126.827</v>
      </c>
      <c r="R47" s="77">
        <v>149.286</v>
      </c>
      <c r="S47" s="79" t="s">
        <v>83</v>
      </c>
    </row>
    <row r="48" spans="1:19" s="2" customFormat="1" ht="13.5" customHeight="1">
      <c r="A48" s="60" t="s">
        <v>84</v>
      </c>
      <c r="B48" s="76">
        <f t="shared" si="4"/>
        <v>326.28999999999996</v>
      </c>
      <c r="C48" s="76">
        <v>93.73</v>
      </c>
      <c r="D48" s="76">
        <v>171.23</v>
      </c>
      <c r="E48" s="76">
        <v>61.33</v>
      </c>
      <c r="F48" s="76">
        <f t="shared" si="5"/>
        <v>326.28999999999996</v>
      </c>
      <c r="G48" s="76">
        <v>93.73</v>
      </c>
      <c r="H48" s="76">
        <v>171.23</v>
      </c>
      <c r="I48" s="76">
        <v>61.33</v>
      </c>
      <c r="J48" s="76"/>
      <c r="K48" s="76">
        <f t="shared" si="6"/>
        <v>1857.5040608048055</v>
      </c>
      <c r="L48" s="76">
        <f t="shared" si="6"/>
        <v>1817.3477008428465</v>
      </c>
      <c r="M48" s="76">
        <f t="shared" si="6"/>
        <v>1935.7297202593004</v>
      </c>
      <c r="N48" s="76">
        <f t="shared" si="6"/>
        <v>1700.4728517854232</v>
      </c>
      <c r="O48" s="76">
        <f t="shared" si="7"/>
        <v>606.0849999999999</v>
      </c>
      <c r="P48" s="76">
        <v>170.34</v>
      </c>
      <c r="Q48" s="76">
        <v>331.455</v>
      </c>
      <c r="R48" s="77">
        <v>104.29</v>
      </c>
      <c r="S48" s="79" t="s">
        <v>85</v>
      </c>
    </row>
    <row r="49" spans="1:19" s="2" customFormat="1" ht="13.5" customHeight="1">
      <c r="A49" s="60" t="s">
        <v>86</v>
      </c>
      <c r="B49" s="76">
        <f t="shared" si="4"/>
        <v>113.15</v>
      </c>
      <c r="C49" s="76">
        <v>16.56</v>
      </c>
      <c r="D49" s="76">
        <v>63.35</v>
      </c>
      <c r="E49" s="76">
        <v>33.24</v>
      </c>
      <c r="F49" s="76">
        <f t="shared" si="5"/>
        <v>108.55000000000001</v>
      </c>
      <c r="G49" s="76">
        <v>15.56</v>
      </c>
      <c r="H49" s="76">
        <v>59.75</v>
      </c>
      <c r="I49" s="76">
        <v>33.24</v>
      </c>
      <c r="J49" s="76"/>
      <c r="K49" s="76">
        <f t="shared" si="6"/>
        <v>1582.1188392445874</v>
      </c>
      <c r="L49" s="76">
        <f t="shared" si="6"/>
        <v>1520.8226221079692</v>
      </c>
      <c r="M49" s="76">
        <f t="shared" si="6"/>
        <v>1623.5481171548117</v>
      </c>
      <c r="N49" s="76">
        <f t="shared" si="6"/>
        <v>1536.3417569193741</v>
      </c>
      <c r="O49" s="76">
        <f t="shared" si="7"/>
        <v>171.739</v>
      </c>
      <c r="P49" s="76">
        <v>23.664</v>
      </c>
      <c r="Q49" s="76">
        <v>97.007</v>
      </c>
      <c r="R49" s="77">
        <v>51.068</v>
      </c>
      <c r="S49" s="79" t="s">
        <v>87</v>
      </c>
    </row>
    <row r="50" spans="1:19" s="2" customFormat="1" ht="13.5" customHeight="1">
      <c r="A50" s="60" t="s">
        <v>88</v>
      </c>
      <c r="B50" s="76">
        <f t="shared" si="4"/>
        <v>550.4100000000001</v>
      </c>
      <c r="C50" s="76">
        <v>47.5</v>
      </c>
      <c r="D50" s="76">
        <v>348.17</v>
      </c>
      <c r="E50" s="76">
        <v>154.74</v>
      </c>
      <c r="F50" s="76">
        <f t="shared" si="5"/>
        <v>549.87</v>
      </c>
      <c r="G50" s="76">
        <v>46.96</v>
      </c>
      <c r="H50" s="76">
        <v>348.17</v>
      </c>
      <c r="I50" s="76">
        <v>154.74</v>
      </c>
      <c r="J50" s="76"/>
      <c r="K50" s="76">
        <f t="shared" si="6"/>
        <v>1571.5441831705675</v>
      </c>
      <c r="L50" s="76">
        <f t="shared" si="6"/>
        <v>1461.8611584327086</v>
      </c>
      <c r="M50" s="76">
        <f t="shared" si="6"/>
        <v>1551.0899847775513</v>
      </c>
      <c r="N50" s="76">
        <f t="shared" si="6"/>
        <v>1650.8530438154323</v>
      </c>
      <c r="O50" s="76">
        <f t="shared" si="7"/>
        <v>864.145</v>
      </c>
      <c r="P50" s="76">
        <v>68.649</v>
      </c>
      <c r="Q50" s="76">
        <v>540.043</v>
      </c>
      <c r="R50" s="77">
        <v>255.453</v>
      </c>
      <c r="S50" s="79" t="s">
        <v>89</v>
      </c>
    </row>
    <row r="51" spans="1:19" s="2" customFormat="1" ht="13.5" customHeight="1">
      <c r="A51" s="60" t="s">
        <v>90</v>
      </c>
      <c r="B51" s="76">
        <f t="shared" si="4"/>
        <v>159.62</v>
      </c>
      <c r="C51" s="76">
        <v>0</v>
      </c>
      <c r="D51" s="76">
        <v>0</v>
      </c>
      <c r="E51" s="76">
        <v>159.62</v>
      </c>
      <c r="F51" s="76">
        <f t="shared" si="5"/>
        <v>159.62</v>
      </c>
      <c r="G51" s="76">
        <v>0</v>
      </c>
      <c r="H51" s="76">
        <v>0</v>
      </c>
      <c r="I51" s="76">
        <v>159.62</v>
      </c>
      <c r="J51" s="76"/>
      <c r="K51" s="76">
        <f>(O51/F51)*1000</f>
        <v>941.4734995614584</v>
      </c>
      <c r="L51" s="76">
        <v>0</v>
      </c>
      <c r="M51" s="76">
        <v>0</v>
      </c>
      <c r="N51" s="76">
        <f>(R51/I51)*1000</f>
        <v>941.4734995614584</v>
      </c>
      <c r="O51" s="76">
        <f t="shared" si="7"/>
        <v>150.278</v>
      </c>
      <c r="P51" s="76">
        <v>0</v>
      </c>
      <c r="Q51" s="76">
        <v>0</v>
      </c>
      <c r="R51" s="77">
        <v>150.278</v>
      </c>
      <c r="S51" s="79" t="s">
        <v>91</v>
      </c>
    </row>
    <row r="52" spans="1:19" s="2" customFormat="1" ht="13.5" customHeight="1">
      <c r="A52" s="6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7"/>
      <c r="S52" s="79"/>
    </row>
    <row r="53" spans="1:19" s="2" customFormat="1" ht="13.5" customHeight="1">
      <c r="A53" s="60" t="s">
        <v>92</v>
      </c>
      <c r="B53" s="76">
        <f>SUM(C53:E53)</f>
        <v>2.3899999999999997</v>
      </c>
      <c r="C53" s="76">
        <v>0</v>
      </c>
      <c r="D53" s="76">
        <v>1.44</v>
      </c>
      <c r="E53" s="76">
        <v>0.95</v>
      </c>
      <c r="F53" s="76">
        <f>SUM(G53:I53)</f>
        <v>2.3899999999999997</v>
      </c>
      <c r="G53" s="76">
        <v>0</v>
      </c>
      <c r="H53" s="76">
        <v>1.44</v>
      </c>
      <c r="I53" s="76">
        <v>0.95</v>
      </c>
      <c r="J53" s="76"/>
      <c r="K53" s="76">
        <f>(O53/F53)*1000</f>
        <v>1330.1255230125525</v>
      </c>
      <c r="L53" s="76">
        <v>0</v>
      </c>
      <c r="M53" s="76">
        <f aca="true" t="shared" si="8" ref="M53:N57">(Q53/H53)*1000</f>
        <v>982.6388888888889</v>
      </c>
      <c r="N53" s="76">
        <f t="shared" si="8"/>
        <v>1856.8421052631581</v>
      </c>
      <c r="O53" s="76">
        <f>SUM(P53:R53)</f>
        <v>3.1790000000000003</v>
      </c>
      <c r="P53" s="76">
        <v>0</v>
      </c>
      <c r="Q53" s="76">
        <v>1.415</v>
      </c>
      <c r="R53" s="77">
        <v>1.764</v>
      </c>
      <c r="S53" s="79" t="s">
        <v>31</v>
      </c>
    </row>
    <row r="54" spans="1:19" s="2" customFormat="1" ht="13.5" customHeight="1">
      <c r="A54" s="60" t="s">
        <v>93</v>
      </c>
      <c r="B54" s="76">
        <f>SUM(C54:E54)</f>
        <v>4.7</v>
      </c>
      <c r="C54" s="76">
        <v>0.7</v>
      </c>
      <c r="D54" s="76">
        <v>2.71</v>
      </c>
      <c r="E54" s="76">
        <v>1.29</v>
      </c>
      <c r="F54" s="76">
        <f>SUM(G54:I54)</f>
        <v>4.7</v>
      </c>
      <c r="G54" s="76">
        <v>0.7</v>
      </c>
      <c r="H54" s="76">
        <v>2.71</v>
      </c>
      <c r="I54" s="76">
        <v>1.29</v>
      </c>
      <c r="J54" s="76"/>
      <c r="K54" s="76">
        <f>(O54/F54)*1000</f>
        <v>1598.2978723404256</v>
      </c>
      <c r="L54" s="76">
        <f>(P54/G54)*1000</f>
        <v>1857.1428571428573</v>
      </c>
      <c r="M54" s="76">
        <f t="shared" si="8"/>
        <v>1603.690036900369</v>
      </c>
      <c r="N54" s="76">
        <f t="shared" si="8"/>
        <v>1446.5116279069766</v>
      </c>
      <c r="O54" s="76">
        <f>SUM(P54:R54)</f>
        <v>7.5120000000000005</v>
      </c>
      <c r="P54" s="76">
        <v>1.3</v>
      </c>
      <c r="Q54" s="76">
        <v>4.346</v>
      </c>
      <c r="R54" s="77">
        <v>1.866</v>
      </c>
      <c r="S54" s="79" t="s">
        <v>32</v>
      </c>
    </row>
    <row r="55" spans="1:19" s="2" customFormat="1" ht="13.5" customHeight="1">
      <c r="A55" s="60" t="s">
        <v>94</v>
      </c>
      <c r="B55" s="76">
        <f>SUM(C55:E55)</f>
        <v>36.410000000000004</v>
      </c>
      <c r="C55" s="76">
        <v>0</v>
      </c>
      <c r="D55" s="76">
        <v>5.72</v>
      </c>
      <c r="E55" s="76">
        <v>30.69</v>
      </c>
      <c r="F55" s="76">
        <f>SUM(G55:I55)</f>
        <v>36.410000000000004</v>
      </c>
      <c r="G55" s="76">
        <v>0</v>
      </c>
      <c r="H55" s="76">
        <v>5.72</v>
      </c>
      <c r="I55" s="76">
        <v>30.69</v>
      </c>
      <c r="J55" s="76"/>
      <c r="K55" s="76">
        <f>(O55/F55)*1000</f>
        <v>1839.6594342213675</v>
      </c>
      <c r="L55" s="76">
        <v>0</v>
      </c>
      <c r="M55" s="76">
        <f t="shared" si="8"/>
        <v>2000</v>
      </c>
      <c r="N55" s="76">
        <f t="shared" si="8"/>
        <v>1809.7751710654936</v>
      </c>
      <c r="O55" s="76">
        <f>SUM(P55:R55)</f>
        <v>66.982</v>
      </c>
      <c r="P55" s="76">
        <v>0</v>
      </c>
      <c r="Q55" s="76">
        <v>11.44</v>
      </c>
      <c r="R55" s="77">
        <v>55.542</v>
      </c>
      <c r="S55" s="79" t="s">
        <v>33</v>
      </c>
    </row>
    <row r="56" spans="1:19" s="2" customFormat="1" ht="13.5" customHeight="1">
      <c r="A56" s="60" t="s">
        <v>95</v>
      </c>
      <c r="B56" s="76">
        <f>SUM(C56:E56)</f>
        <v>2.93</v>
      </c>
      <c r="C56" s="76">
        <v>0</v>
      </c>
      <c r="D56" s="76">
        <v>2.73</v>
      </c>
      <c r="E56" s="76">
        <v>0.2</v>
      </c>
      <c r="F56" s="76">
        <f>SUM(G56:I56)</f>
        <v>2.93</v>
      </c>
      <c r="G56" s="76">
        <v>0</v>
      </c>
      <c r="H56" s="76">
        <v>2.73</v>
      </c>
      <c r="I56" s="76">
        <v>0.2</v>
      </c>
      <c r="J56" s="76"/>
      <c r="K56" s="76">
        <f>(O56/F56)*1000</f>
        <v>3258.0204778157</v>
      </c>
      <c r="L56" s="76">
        <v>0</v>
      </c>
      <c r="M56" s="76">
        <f t="shared" si="8"/>
        <v>3350.1831501831507</v>
      </c>
      <c r="N56" s="76">
        <f t="shared" si="8"/>
        <v>2000</v>
      </c>
      <c r="O56" s="76">
        <f>SUM(P56:R56)</f>
        <v>9.546000000000001</v>
      </c>
      <c r="P56" s="76">
        <v>0</v>
      </c>
      <c r="Q56" s="76">
        <v>9.146</v>
      </c>
      <c r="R56" s="77">
        <v>0.4</v>
      </c>
      <c r="S56" s="79" t="s">
        <v>34</v>
      </c>
    </row>
    <row r="57" spans="1:19" s="2" customFormat="1" ht="13.5" customHeight="1">
      <c r="A57" s="60" t="s">
        <v>96</v>
      </c>
      <c r="B57" s="76">
        <f>SUM(C57:E57)</f>
        <v>46.849999999999994</v>
      </c>
      <c r="C57" s="81">
        <v>17.4</v>
      </c>
      <c r="D57" s="81">
        <v>20.2</v>
      </c>
      <c r="E57" s="81">
        <v>9.25</v>
      </c>
      <c r="F57" s="81">
        <f>SUM(G57:I57)</f>
        <v>46.849999999999994</v>
      </c>
      <c r="G57" s="81">
        <v>17.4</v>
      </c>
      <c r="H57" s="81">
        <v>20.2</v>
      </c>
      <c r="I57" s="81">
        <v>9.25</v>
      </c>
      <c r="J57" s="76"/>
      <c r="K57" s="76">
        <f>(O57/F57)*1000</f>
        <v>1617.9295624332979</v>
      </c>
      <c r="L57" s="76">
        <f>(P57/G57)*1000</f>
        <v>1562.0689655172414</v>
      </c>
      <c r="M57" s="76">
        <f t="shared" si="8"/>
        <v>1655.940594059406</v>
      </c>
      <c r="N57" s="76">
        <f t="shared" si="8"/>
        <v>1640</v>
      </c>
      <c r="O57" s="76">
        <f>SUM(P57:R57)</f>
        <v>75.8</v>
      </c>
      <c r="P57" s="76">
        <v>27.18</v>
      </c>
      <c r="Q57" s="76">
        <v>33.45</v>
      </c>
      <c r="R57" s="77">
        <v>15.17</v>
      </c>
      <c r="S57" s="79" t="s">
        <v>35</v>
      </c>
    </row>
    <row r="58" spans="1:19" s="2" customFormat="1" ht="13.5" customHeight="1">
      <c r="A58" s="82"/>
      <c r="B58" s="83"/>
      <c r="C58" s="23"/>
      <c r="D58" s="23"/>
      <c r="E58" s="23"/>
      <c r="F58" s="23"/>
      <c r="G58" s="23"/>
      <c r="H58" s="83"/>
      <c r="I58" s="83"/>
      <c r="J58" s="84"/>
      <c r="K58" s="83"/>
      <c r="L58" s="83"/>
      <c r="M58" s="83"/>
      <c r="N58" s="83"/>
      <c r="O58" s="83"/>
      <c r="P58" s="83"/>
      <c r="Q58" s="83"/>
      <c r="R58" s="85"/>
      <c r="S58" s="86"/>
    </row>
    <row r="59" spans="1:16" s="23" customFormat="1" ht="13.5" customHeight="1">
      <c r="A59" s="23" t="s">
        <v>97</v>
      </c>
      <c r="B59" s="87"/>
      <c r="C59" s="88"/>
      <c r="D59" s="89"/>
      <c r="E59" s="89"/>
      <c r="F59" s="89"/>
      <c r="G59" s="89"/>
      <c r="K59" s="23" t="s">
        <v>98</v>
      </c>
      <c r="L59" s="90"/>
      <c r="M59" s="90"/>
      <c r="N59" s="90"/>
      <c r="O59" s="90"/>
      <c r="P59" s="90"/>
    </row>
    <row r="60" spans="1:11" s="23" customFormat="1" ht="13.5" customHeight="1">
      <c r="A60" s="91" t="s">
        <v>99</v>
      </c>
      <c r="B60" s="92"/>
      <c r="C60" s="92"/>
      <c r="D60" s="92"/>
      <c r="E60" s="92"/>
      <c r="F60" s="92"/>
      <c r="G60" s="92"/>
      <c r="H60" s="92"/>
      <c r="I60" s="93"/>
      <c r="K60" s="91" t="s">
        <v>100</v>
      </c>
    </row>
    <row r="61" s="23" customFormat="1" ht="9.75" customHeight="1">
      <c r="L61" s="94"/>
    </row>
    <row r="62" s="23" customFormat="1" ht="9" customHeight="1"/>
    <row r="63" spans="3:7" s="23" customFormat="1" ht="6" customHeight="1">
      <c r="C63" s="94"/>
      <c r="D63" s="94"/>
      <c r="E63" s="94"/>
      <c r="F63" s="94"/>
      <c r="G63" s="94"/>
    </row>
  </sheetData>
  <mergeCells count="6">
    <mergeCell ref="S7:S8"/>
    <mergeCell ref="A7:A8"/>
    <mergeCell ref="A2:I2"/>
    <mergeCell ref="K2:S2"/>
    <mergeCell ref="K3:S3"/>
    <mergeCell ref="A3:I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2003-06-25T08:01:58Z</dcterms:created>
  <dcterms:modified xsi:type="dcterms:W3CDTF">2003-06-25T08:01:58Z</dcterms:modified>
  <cp:category/>
  <cp:version/>
  <cp:contentType/>
  <cp:contentStatus/>
</cp:coreProperties>
</file>