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<sst xmlns="http://schemas.openxmlformats.org/spreadsheetml/2006/main" count="145" uniqueCount="124">
  <si>
    <t xml:space="preserve">AG.  STATISTICS YEARBOOK 2002     139   </t>
  </si>
  <si>
    <t>2.  Hogs</t>
  </si>
  <si>
    <t>(1)  Head on Farms at the Year End, Head Born, Died and Slaughtered</t>
  </si>
  <si>
    <t xml:space="preserve"> </t>
  </si>
  <si>
    <t>養豬戶數</t>
  </si>
  <si>
    <t xml:space="preserve">    Head on Farms, at the Year End. </t>
  </si>
  <si>
    <t>Head Born &amp; Died</t>
  </si>
  <si>
    <t>Supply for Slaughtered</t>
  </si>
  <si>
    <t>合計</t>
  </si>
  <si>
    <t>哺乳小豬</t>
  </si>
  <si>
    <t>Year, District</t>
  </si>
  <si>
    <t xml:space="preserve">Number of </t>
  </si>
  <si>
    <t>Breeding Hog</t>
  </si>
  <si>
    <t>生產</t>
  </si>
  <si>
    <t>死亡</t>
  </si>
  <si>
    <t>頭數</t>
  </si>
  <si>
    <t>活體重量</t>
  </si>
  <si>
    <t>屠體重量</t>
  </si>
  <si>
    <t>Hog Farm</t>
  </si>
  <si>
    <t xml:space="preserve"> Total</t>
  </si>
  <si>
    <t>公</t>
  </si>
  <si>
    <t>母</t>
  </si>
  <si>
    <t>Piglets</t>
  </si>
  <si>
    <t>Live</t>
  </si>
  <si>
    <t>Carcass</t>
  </si>
  <si>
    <t>Male</t>
  </si>
  <si>
    <t>Female</t>
  </si>
  <si>
    <t>Under 30kg</t>
  </si>
  <si>
    <t xml:space="preserve">  30-60kg</t>
  </si>
  <si>
    <t>Above 60kg</t>
  </si>
  <si>
    <t>Born</t>
  </si>
  <si>
    <t>Died</t>
  </si>
  <si>
    <t>Head</t>
  </si>
  <si>
    <t>Weight</t>
  </si>
  <si>
    <t>頭</t>
  </si>
  <si>
    <t>公噸</t>
  </si>
  <si>
    <t>farm</t>
  </si>
  <si>
    <t>head</t>
  </si>
  <si>
    <t>m.t.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</si>
  <si>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</si>
  <si>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</si>
  <si>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</si>
  <si>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</si>
  <si>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</si>
  <si>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</si>
  <si>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</si>
  <si>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</si>
  <si>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</si>
  <si>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</si>
  <si>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</si>
  <si>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</si>
  <si>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</si>
  <si>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</si>
  <si>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</si>
  <si>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</si>
  <si>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</si>
  <si>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</si>
  <si>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</si>
  <si>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</si>
  <si>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</si>
  <si>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</si>
  <si>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</si>
  <si>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</si>
  <si>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</si>
  <si>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</si>
  <si>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</si>
  <si>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</si>
  <si>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</si>
  <si>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</si>
  <si>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</si>
  <si>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</si>
  <si>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</si>
  <si>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</si>
  <si>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</si>
  <si>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</si>
  <si>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Note : 1. In 2002,the live weight per head reached 112.7kg; the weight percentage represented 82.5%.</t>
  </si>
  <si>
    <t xml:space="preserve">              2. In 2002,the head on farms got from "Hog population survey in Taiwan area" on Nov. 30.</t>
  </si>
  <si>
    <t xml:space="preserve">   Source : Central Region Office, COA, Executive Yuan.</t>
  </si>
  <si>
    <r>
      <t xml:space="preserve">   138     91</t>
    </r>
    <r>
      <rPr>
        <sz val="8"/>
        <rFont val="標楷體"/>
        <family val="4"/>
      </rPr>
      <t>年農業統計年報</t>
    </r>
  </si>
  <si>
    <r>
      <t xml:space="preserve">2.  </t>
    </r>
    <r>
      <rPr>
        <sz val="14"/>
        <rFont val="標楷體"/>
        <family val="4"/>
      </rPr>
      <t>豬</t>
    </r>
  </si>
  <si>
    <r>
      <t xml:space="preserve">     (1)  </t>
    </r>
    <r>
      <rPr>
        <sz val="10"/>
        <rFont val="標楷體"/>
        <family val="4"/>
      </rPr>
      <t>年底頭數、生產及死亡頭數、屠宰頭數與重量</t>
    </r>
  </si>
  <si>
    <r>
      <t>年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底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數</t>
    </r>
  </si>
  <si>
    <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</si>
  <si>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 xml:space="preserve"> </t>
    </r>
    <r>
      <rPr>
        <sz val="8"/>
        <rFont val="標楷體"/>
        <family val="4"/>
      </rPr>
      <t>供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屠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宰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</si>
  <si>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</si>
  <si>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種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豬</t>
    </r>
  </si>
  <si>
    <t>肉　　　　　豬</t>
  </si>
  <si>
    <t>Hogs</t>
  </si>
  <si>
    <r>
      <t>未滿</t>
    </r>
    <r>
      <rPr>
        <sz val="8"/>
        <rFont val="Times New Roman"/>
        <family val="1"/>
      </rPr>
      <t>30</t>
    </r>
    <r>
      <rPr>
        <sz val="8"/>
        <rFont val="標楷體"/>
        <family val="4"/>
      </rPr>
      <t>公斤</t>
    </r>
  </si>
  <si>
    <r>
      <t xml:space="preserve"> 30-60</t>
    </r>
    <r>
      <rPr>
        <sz val="8"/>
        <rFont val="標楷體"/>
        <family val="4"/>
      </rPr>
      <t>公斤</t>
    </r>
  </si>
  <si>
    <r>
      <t>60</t>
    </r>
    <r>
      <rPr>
        <sz val="8"/>
        <rFont val="標楷體"/>
        <family val="4"/>
      </rPr>
      <t>公斤以上</t>
    </r>
  </si>
  <si>
    <r>
      <t xml:space="preserve">              </t>
    </r>
    <r>
      <rPr>
        <sz val="6"/>
        <rFont val="標楷體"/>
        <family val="4"/>
      </rPr>
      <t>戶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</si>
  <si>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</si>
  <si>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</si>
  <si>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</si>
  <si>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     </t>
    </r>
    <r>
      <rPr>
        <sz val="8"/>
        <rFont val="標楷體"/>
        <family val="4"/>
      </rPr>
      <t>年</t>
    </r>
  </si>
  <si>
    <t xml:space="preserve">        2002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</si>
  <si>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</si>
  <si>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</si>
  <si>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</si>
  <si>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</si>
  <si>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</si>
  <si>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</si>
  <si>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</si>
  <si>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</si>
  <si>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</si>
  <si>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</si>
  <si>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</si>
  <si>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</si>
  <si>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</si>
  <si>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</si>
  <si>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</si>
  <si>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</si>
  <si>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</si>
  <si>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</si>
  <si>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</si>
  <si>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</si>
  <si>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</si>
  <si>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</si>
  <si>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</si>
  <si>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</si>
  <si>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1.91</t>
    </r>
    <r>
      <rPr>
        <sz val="8"/>
        <rFont val="標楷體"/>
        <family val="4"/>
      </rPr>
      <t>年屠宰每頭活體重</t>
    </r>
    <r>
      <rPr>
        <sz val="8"/>
        <rFont val="Times New Roman"/>
        <family val="1"/>
      </rPr>
      <t>112.7</t>
    </r>
    <r>
      <rPr>
        <sz val="8"/>
        <rFont val="標楷體"/>
        <family val="4"/>
      </rPr>
      <t>公斤，屠宰率</t>
    </r>
    <r>
      <rPr>
        <sz val="8"/>
        <rFont val="Times New Roman"/>
        <family val="1"/>
      </rPr>
      <t>82.50%</t>
    </r>
    <r>
      <rPr>
        <sz val="8"/>
        <rFont val="標楷體"/>
        <family val="4"/>
      </rPr>
      <t>。</t>
    </r>
  </si>
  <si>
    <r>
      <t xml:space="preserve">            2.91</t>
    </r>
    <r>
      <rPr>
        <sz val="8"/>
        <rFont val="標楷體"/>
        <family val="4"/>
      </rPr>
      <t>年年底頭數係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月底台灣地區養豬頭數專案調查資料。</t>
    </r>
  </si>
  <si>
    <r>
      <t xml:space="preserve">   </t>
    </r>
    <r>
      <rPr>
        <sz val="8"/>
        <rFont val="標楷體"/>
        <family val="4"/>
      </rPr>
      <t>資料來源：行政院農業委員會中部辦公室。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</si>
</sst>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19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7" applyFont="1" applyAlignment="1">
      <alignment/>
      <protection/>
    </xf>
    <xf numFmtId="0" fontId="8" fillId="0" borderId="0" xfId="17" applyFont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8" fillId="0" borderId="0" xfId="17" applyFont="1" applyBorder="1" applyAlignment="1">
      <alignment/>
      <protection/>
    </xf>
    <xf numFmtId="0" fontId="10" fillId="0" borderId="0" xfId="17" applyFont="1" applyAlignment="1">
      <alignment horizontal="centerContinuous" vertical="top"/>
      <protection/>
    </xf>
    <xf numFmtId="0" fontId="7" fillId="0" borderId="0" xfId="17" applyFont="1" applyAlignment="1">
      <alignment horizontal="centerContinuous" vertical="top"/>
      <protection/>
    </xf>
    <xf numFmtId="0" fontId="7" fillId="0" borderId="0" xfId="17" applyFont="1" applyAlignment="1">
      <alignment vertical="top"/>
      <protection/>
    </xf>
    <xf numFmtId="0" fontId="7" fillId="0" borderId="0" xfId="17" applyFont="1" applyBorder="1" applyAlignment="1">
      <alignment vertical="top"/>
      <protection/>
    </xf>
    <xf numFmtId="0" fontId="12" fillId="0" borderId="0" xfId="17" applyFont="1" applyAlignment="1">
      <alignment horizontal="centerContinuous"/>
      <protection/>
    </xf>
    <xf numFmtId="0" fontId="8" fillId="0" borderId="0" xfId="17" applyFont="1" applyAlignment="1">
      <alignment horizontal="centerContinuous"/>
      <protection/>
    </xf>
    <xf numFmtId="0" fontId="5" fillId="0" borderId="0" xfId="17" applyFont="1" applyBorder="1" applyAlignment="1">
      <alignment horizontal="centerContinuous"/>
      <protection/>
    </xf>
    <xf numFmtId="0" fontId="8" fillId="0" borderId="1" xfId="17" applyFont="1" applyBorder="1" applyAlignment="1">
      <alignment/>
      <protection/>
    </xf>
    <xf numFmtId="0" fontId="8" fillId="0" borderId="2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4" fillId="0" borderId="0" xfId="17" applyFont="1" applyBorder="1" applyAlignment="1">
      <alignment horizontal="centerContinuous"/>
      <protection/>
    </xf>
    <xf numFmtId="0" fontId="8" fillId="0" borderId="0" xfId="17" applyFont="1" applyBorder="1" applyAlignment="1">
      <alignment horizontal="centerContinuous"/>
      <protection/>
    </xf>
    <xf numFmtId="0" fontId="4" fillId="0" borderId="0" xfId="17" applyFont="1" applyAlignment="1">
      <alignment horizontal="centerContinuous"/>
      <protection/>
    </xf>
    <xf numFmtId="0" fontId="8" fillId="0" borderId="3" xfId="17" applyFont="1" applyBorder="1" applyAlignment="1">
      <alignment horizontal="centerContinuous"/>
      <protection/>
    </xf>
    <xf numFmtId="0" fontId="8" fillId="0" borderId="2" xfId="17" applyFont="1" applyBorder="1" applyAlignment="1">
      <alignment horizontal="centerContinuous"/>
      <protection/>
    </xf>
    <xf numFmtId="0" fontId="7" fillId="0" borderId="2" xfId="17" applyFont="1" applyBorder="1" applyAlignment="1">
      <alignment/>
      <protection/>
    </xf>
    <xf numFmtId="0" fontId="4" fillId="0" borderId="3" xfId="17" applyFont="1" applyBorder="1" applyAlignment="1">
      <alignment horizontal="distributed"/>
      <protection/>
    </xf>
    <xf numFmtId="0" fontId="8" fillId="0" borderId="4" xfId="17" applyFont="1" applyBorder="1" applyAlignment="1">
      <alignment/>
      <protection/>
    </xf>
    <xf numFmtId="0" fontId="8" fillId="0" borderId="5" xfId="17" applyFont="1" applyBorder="1" applyAlignment="1">
      <alignment horizontal="centerContinuous"/>
      <protection/>
    </xf>
    <xf numFmtId="0" fontId="8" fillId="0" borderId="4" xfId="17" applyFont="1" applyBorder="1" applyAlignment="1">
      <alignment horizontal="centerContinuous"/>
      <protection/>
    </xf>
    <xf numFmtId="0" fontId="7" fillId="0" borderId="5" xfId="17" applyFont="1" applyBorder="1" applyAlignment="1">
      <alignment/>
      <protection/>
    </xf>
    <xf numFmtId="0" fontId="8" fillId="0" borderId="5" xfId="17" applyFont="1" applyBorder="1" applyAlignment="1">
      <alignment horizontal="center"/>
      <protection/>
    </xf>
    <xf numFmtId="0" fontId="8" fillId="0" borderId="6" xfId="17" applyFont="1" applyBorder="1" applyAlignment="1">
      <alignment/>
      <protection/>
    </xf>
    <xf numFmtId="0" fontId="4" fillId="0" borderId="2" xfId="15" applyFont="1" applyBorder="1" applyAlignment="1" quotePrefix="1">
      <alignment horizontal="center" vertical="center"/>
      <protection/>
    </xf>
    <xf numFmtId="0" fontId="7" fillId="0" borderId="3" xfId="17" applyFont="1" applyBorder="1" applyAlignment="1">
      <alignment/>
      <protection/>
    </xf>
    <xf numFmtId="0" fontId="4" fillId="0" borderId="7" xfId="17" applyFont="1" applyBorder="1" applyAlignment="1">
      <alignment horizontal="distributed"/>
      <protection/>
    </xf>
    <xf numFmtId="0" fontId="4" fillId="0" borderId="8" xfId="17" applyFont="1" applyBorder="1" applyAlignment="1">
      <alignment horizontal="centerContinuous"/>
      <protection/>
    </xf>
    <xf numFmtId="0" fontId="8" fillId="0" borderId="9" xfId="17" applyFont="1" applyBorder="1" applyAlignment="1">
      <alignment horizontal="centerContinuous"/>
      <protection/>
    </xf>
    <xf numFmtId="0" fontId="4" fillId="0" borderId="9" xfId="17" applyFont="1" applyBorder="1" applyAlignment="1">
      <alignment horizontal="distributed"/>
      <protection/>
    </xf>
    <xf numFmtId="0" fontId="7" fillId="0" borderId="8" xfId="17" applyFont="1" applyBorder="1" applyAlignment="1">
      <alignment horizontal="centerContinuous"/>
      <protection/>
    </xf>
    <xf numFmtId="0" fontId="8" fillId="0" borderId="3" xfId="17" applyFont="1" applyBorder="1" applyAlignment="1">
      <alignment horizontal="center"/>
      <protection/>
    </xf>
    <xf numFmtId="0" fontId="8" fillId="0" borderId="0" xfId="15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Continuous"/>
      <protection/>
    </xf>
    <xf numFmtId="0" fontId="4" fillId="0" borderId="2" xfId="17" applyFont="1" applyBorder="1" applyAlignment="1">
      <alignment horizontal="distributed"/>
      <protection/>
    </xf>
    <xf numFmtId="0" fontId="8" fillId="0" borderId="0" xfId="17" applyFont="1" applyBorder="1" applyAlignment="1">
      <alignment horizontal="distributed"/>
      <protection/>
    </xf>
    <xf numFmtId="0" fontId="8" fillId="0" borderId="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13" fillId="0" borderId="10" xfId="17" applyFont="1" applyBorder="1" applyAlignment="1">
      <alignment/>
      <protection/>
    </xf>
    <xf numFmtId="0" fontId="8" fillId="0" borderId="11" xfId="17" applyFont="1" applyBorder="1" applyAlignment="1">
      <alignment/>
      <protection/>
    </xf>
    <xf numFmtId="0" fontId="8" fillId="0" borderId="11" xfId="17" applyFont="1" applyBorder="1" applyAlignment="1">
      <alignment horizontal="center"/>
      <protection/>
    </xf>
    <xf numFmtId="0" fontId="8" fillId="0" borderId="10" xfId="17" applyFont="1" applyBorder="1" applyAlignment="1" quotePrefix="1">
      <alignment horizontal="center"/>
      <protection/>
    </xf>
    <xf numFmtId="0" fontId="8" fillId="0" borderId="1" xfId="17" applyFont="1" applyBorder="1" applyAlignment="1" quotePrefix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14" fillId="0" borderId="2" xfId="17" applyFont="1" applyBorder="1" applyAlignment="1">
      <alignment/>
      <protection/>
    </xf>
    <xf numFmtId="0" fontId="14" fillId="0" borderId="0" xfId="17" applyFont="1" applyAlignment="1">
      <alignment horizontal="right"/>
      <protection/>
    </xf>
    <xf numFmtId="0" fontId="15" fillId="0" borderId="0" xfId="17" applyFont="1" applyAlignment="1">
      <alignment horizontal="right"/>
      <protection/>
    </xf>
    <xf numFmtId="0" fontId="14" fillId="0" borderId="0" xfId="17" applyFont="1" applyAlignment="1">
      <alignment/>
      <protection/>
    </xf>
    <xf numFmtId="0" fontId="15" fillId="0" borderId="2" xfId="17" applyFont="1" applyBorder="1" applyAlignment="1">
      <alignment horizontal="right"/>
      <protection/>
    </xf>
    <xf numFmtId="0" fontId="14" fillId="0" borderId="0" xfId="17" applyFont="1" applyBorder="1" applyAlignment="1">
      <alignment horizontal="right"/>
      <protection/>
    </xf>
    <xf numFmtId="0" fontId="14" fillId="0" borderId="0" xfId="17" applyFont="1" applyBorder="1" applyAlignment="1">
      <alignment/>
      <protection/>
    </xf>
    <xf numFmtId="0" fontId="14" fillId="0" borderId="2" xfId="17" applyFont="1" applyBorder="1" applyAlignment="1">
      <alignment horizontal="right"/>
      <protection/>
    </xf>
    <xf numFmtId="0" fontId="14" fillId="0" borderId="0" xfId="17" applyFont="1" applyAlignment="1" quotePrefix="1">
      <alignment/>
      <protection/>
    </xf>
    <xf numFmtId="0" fontId="7" fillId="0" borderId="0" xfId="17" applyFont="1" applyBorder="1" applyAlignment="1">
      <alignment/>
      <protection/>
    </xf>
    <xf numFmtId="0" fontId="8" fillId="0" borderId="0" xfId="17" applyFont="1" applyAlignment="1" quotePrefix="1">
      <alignment/>
      <protection/>
    </xf>
    <xf numFmtId="0" fontId="4" fillId="0" borderId="2" xfId="15" applyFont="1" applyBorder="1" applyAlignment="1">
      <alignment horizontal="center" vertical="center"/>
      <protection/>
    </xf>
    <xf numFmtId="177" fontId="8" fillId="0" borderId="0" xfId="17" applyNumberFormat="1" applyFont="1" applyAlignment="1" applyProtection="1">
      <alignment horizontal="right" vertical="center"/>
      <protection locked="0"/>
    </xf>
    <xf numFmtId="177" fontId="8" fillId="0" borderId="2" xfId="17" applyNumberFormat="1" applyFont="1" applyBorder="1" applyAlignment="1" applyProtection="1">
      <alignment horizontal="right" vertical="center"/>
      <protection locked="0"/>
    </xf>
    <xf numFmtId="177" fontId="8" fillId="0" borderId="0" xfId="17" applyNumberFormat="1" applyFont="1" applyBorder="1" applyAlignment="1" applyProtection="1">
      <alignment horizontal="right" vertical="center"/>
      <protection locked="0"/>
    </xf>
    <xf numFmtId="0" fontId="8" fillId="0" borderId="0" xfId="17" applyFont="1" applyAlignment="1" applyProtection="1" quotePrefix="1">
      <alignment vertical="center"/>
      <protection locked="0"/>
    </xf>
    <xf numFmtId="0" fontId="8" fillId="0" borderId="0" xfId="17" applyFont="1" applyBorder="1" applyAlignment="1" applyProtection="1">
      <alignment vertical="center"/>
      <protection locked="0"/>
    </xf>
    <xf numFmtId="0" fontId="8" fillId="0" borderId="0" xfId="17" applyFont="1" applyAlignment="1">
      <alignment vertical="center"/>
      <protection/>
    </xf>
    <xf numFmtId="185" fontId="8" fillId="0" borderId="0" xfId="17" applyNumberFormat="1" applyFont="1" applyAlignment="1" applyProtection="1">
      <alignment horizontal="right" vertical="center"/>
      <protection locked="0"/>
    </xf>
    <xf numFmtId="185" fontId="8" fillId="0" borderId="2" xfId="17" applyNumberFormat="1" applyFont="1" applyBorder="1" applyAlignment="1" applyProtection="1">
      <alignment horizontal="right" vertical="center"/>
      <protection locked="0"/>
    </xf>
    <xf numFmtId="185" fontId="8" fillId="0" borderId="0" xfId="17" applyNumberFormat="1" applyFont="1" applyBorder="1" applyAlignment="1" applyProtection="1">
      <alignment horizontal="right" vertical="center"/>
      <protection locked="0"/>
    </xf>
    <xf numFmtId="0" fontId="8" fillId="0" borderId="0" xfId="16" applyFont="1" applyAlignment="1" applyProtection="1" quotePrefix="1">
      <alignment vertical="center"/>
      <protection locked="0"/>
    </xf>
    <xf numFmtId="184" fontId="8" fillId="0" borderId="0" xfId="17" applyNumberFormat="1" applyFont="1" applyAlignment="1" applyProtection="1">
      <alignment horizontal="right" vertical="center"/>
      <protection locked="0"/>
    </xf>
    <xf numFmtId="184" fontId="8" fillId="0" borderId="2" xfId="17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17" applyFont="1" applyBorder="1" applyAlignment="1">
      <alignment vertical="center"/>
      <protection/>
    </xf>
    <xf numFmtId="184" fontId="8" fillId="0" borderId="0" xfId="17" applyNumberFormat="1" applyFont="1" applyAlignment="1">
      <alignment horizontal="right" vertical="center"/>
      <protection/>
    </xf>
    <xf numFmtId="184" fontId="16" fillId="0" borderId="0" xfId="17" applyNumberFormat="1" applyFont="1" applyAlignment="1">
      <alignment horizontal="right" vertical="center"/>
      <protection/>
    </xf>
    <xf numFmtId="184" fontId="8" fillId="0" borderId="2" xfId="17" applyNumberFormat="1" applyFont="1" applyBorder="1" applyAlignment="1">
      <alignment horizontal="right" vertical="center"/>
      <protection/>
    </xf>
    <xf numFmtId="185" fontId="8" fillId="0" borderId="12" xfId="17" applyNumberFormat="1" applyFont="1" applyBorder="1" applyAlignment="1">
      <alignment horizontal="right" vertical="center"/>
      <protection/>
    </xf>
    <xf numFmtId="0" fontId="8" fillId="0" borderId="0" xfId="16" applyFont="1" applyBorder="1" applyAlignment="1" applyProtection="1" quotePrefix="1">
      <alignment vertical="center"/>
      <protection locked="0"/>
    </xf>
    <xf numFmtId="0" fontId="16" fillId="0" borderId="0" xfId="17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187" fontId="8" fillId="0" borderId="12" xfId="17" applyNumberFormat="1" applyFont="1" applyBorder="1" applyAlignment="1">
      <alignment horizontal="right" vertical="center"/>
      <protection/>
    </xf>
    <xf numFmtId="0" fontId="17" fillId="0" borderId="2" xfId="0" applyFont="1" applyBorder="1" applyAlignment="1">
      <alignment horizontal="distributed" vertical="center"/>
    </xf>
    <xf numFmtId="184" fontId="17" fillId="0" borderId="0" xfId="17" applyNumberFormat="1" applyFont="1" applyAlignment="1">
      <alignment horizontal="right" vertical="center"/>
      <protection/>
    </xf>
    <xf numFmtId="184" fontId="18" fillId="0" borderId="0" xfId="17" applyNumberFormat="1" applyFont="1" applyAlignment="1">
      <alignment horizontal="right" vertical="center"/>
      <protection/>
    </xf>
    <xf numFmtId="184" fontId="17" fillId="0" borderId="2" xfId="17" applyNumberFormat="1" applyFont="1" applyBorder="1" applyAlignment="1">
      <alignment horizontal="right" vertical="center"/>
      <protection/>
    </xf>
    <xf numFmtId="187" fontId="17" fillId="0" borderId="12" xfId="17" applyNumberFormat="1" applyFont="1" applyBorder="1" applyAlignment="1">
      <alignment horizontal="right" vertical="center"/>
      <protection/>
    </xf>
    <xf numFmtId="0" fontId="17" fillId="0" borderId="0" xfId="16" applyFont="1" applyBorder="1" applyAlignment="1" applyProtection="1" quotePrefix="1">
      <alignment vertical="center"/>
      <protection locked="0"/>
    </xf>
    <xf numFmtId="0" fontId="18" fillId="0" borderId="0" xfId="17" applyFont="1" applyBorder="1" applyAlignment="1">
      <alignment vertical="center"/>
      <protection/>
    </xf>
    <xf numFmtId="0" fontId="18" fillId="0" borderId="0" xfId="17" applyFont="1" applyAlignment="1">
      <alignment vertical="center"/>
      <protection/>
    </xf>
    <xf numFmtId="0" fontId="8" fillId="0" borderId="2" xfId="16" applyFont="1" applyBorder="1" applyAlignment="1" quotePrefix="1">
      <alignment horizontal="left"/>
      <protection/>
    </xf>
    <xf numFmtId="184" fontId="8" fillId="0" borderId="0" xfId="17" applyNumberFormat="1" applyFont="1" applyAlignment="1" applyProtection="1">
      <alignment horizontal="right"/>
      <protection locked="0"/>
    </xf>
    <xf numFmtId="184" fontId="8" fillId="0" borderId="0" xfId="17" applyNumberFormat="1" applyFont="1" applyAlignment="1">
      <alignment horizontal="right"/>
      <protection/>
    </xf>
    <xf numFmtId="184" fontId="8" fillId="0" borderId="2" xfId="17" applyNumberFormat="1" applyFont="1" applyBorder="1" applyAlignment="1">
      <alignment horizontal="right"/>
      <protection/>
    </xf>
    <xf numFmtId="185" fontId="17" fillId="0" borderId="12" xfId="17" applyNumberFormat="1" applyFont="1" applyBorder="1" applyAlignment="1">
      <alignment horizontal="right" vertical="center"/>
      <protection/>
    </xf>
    <xf numFmtId="184" fontId="8" fillId="0" borderId="0" xfId="0" applyNumberFormat="1" applyFont="1" applyAlignment="1" applyProtection="1">
      <alignment horizontal="right"/>
      <protection locked="0"/>
    </xf>
    <xf numFmtId="184" fontId="8" fillId="0" borderId="0" xfId="0" applyNumberFormat="1" applyFont="1" applyAlignment="1">
      <alignment horizontal="right"/>
    </xf>
    <xf numFmtId="184" fontId="8" fillId="0" borderId="2" xfId="0" applyNumberFormat="1" applyFont="1" applyBorder="1" applyAlignment="1">
      <alignment horizontal="right"/>
    </xf>
    <xf numFmtId="185" fontId="17" fillId="0" borderId="0" xfId="17" applyNumberFormat="1" applyFont="1" applyAlignment="1">
      <alignment horizontal="right" vertical="center"/>
      <protection/>
    </xf>
    <xf numFmtId="0" fontId="8" fillId="0" borderId="0" xfId="15" applyFont="1" applyAlignment="1" applyProtection="1">
      <alignment horizontal="left" vertical="center" indent="1"/>
      <protection locked="0"/>
    </xf>
    <xf numFmtId="0" fontId="8" fillId="0" borderId="2" xfId="15" applyFont="1" applyBorder="1" applyAlignment="1">
      <alignment horizontal="center" vertical="center"/>
      <protection/>
    </xf>
    <xf numFmtId="187" fontId="17" fillId="0" borderId="0" xfId="17" applyNumberFormat="1" applyFont="1" applyAlignment="1">
      <alignment horizontal="right" vertical="center"/>
      <protection/>
    </xf>
    <xf numFmtId="0" fontId="8" fillId="0" borderId="0" xfId="15" applyFont="1" applyAlignment="1" applyProtection="1">
      <alignment horizontal="left" vertical="center" indent="2"/>
      <protection locked="0"/>
    </xf>
    <xf numFmtId="0" fontId="8" fillId="0" borderId="2" xfId="15" applyFont="1" applyBorder="1" applyAlignment="1">
      <alignment horizontal="left" vertical="center" indent="1"/>
      <protection/>
    </xf>
    <xf numFmtId="184" fontId="8" fillId="0" borderId="0" xfId="0" applyNumberFormat="1" applyFont="1" applyBorder="1" applyAlignment="1" applyProtection="1">
      <alignment horizontal="right"/>
      <protection locked="0"/>
    </xf>
    <xf numFmtId="184" fontId="8" fillId="0" borderId="0" xfId="0" applyNumberFormat="1" applyFont="1" applyBorder="1" applyAlignment="1">
      <alignment horizontal="right"/>
    </xf>
    <xf numFmtId="184" fontId="8" fillId="0" borderId="0" xfId="17" applyNumberFormat="1" applyFont="1" applyBorder="1" applyAlignment="1" applyProtection="1">
      <alignment horizontal="right"/>
      <protection locked="0"/>
    </xf>
    <xf numFmtId="0" fontId="7" fillId="0" borderId="10" xfId="17" applyFont="1" applyBorder="1" applyAlignment="1">
      <alignment/>
      <protection/>
    </xf>
    <xf numFmtId="0" fontId="7" fillId="0" borderId="1" xfId="17" applyFont="1" applyBorder="1" applyAlignment="1">
      <alignment/>
      <protection/>
    </xf>
    <xf numFmtId="188" fontId="8" fillId="0" borderId="10" xfId="17" applyNumberFormat="1" applyFont="1" applyBorder="1" applyAlignment="1">
      <alignment/>
      <protection/>
    </xf>
    <xf numFmtId="0" fontId="8" fillId="0" borderId="0" xfId="17" applyFont="1" applyAlignment="1" applyProtection="1" quotePrefix="1">
      <alignment horizontal="left" vertical="center"/>
      <protection locked="0"/>
    </xf>
    <xf numFmtId="10" fontId="8" fillId="0" borderId="0" xfId="17" applyNumberFormat="1" applyFont="1" applyAlignment="1">
      <alignment horizontal="centerContinuous" vertical="center"/>
      <protection/>
    </xf>
    <xf numFmtId="0" fontId="7" fillId="0" borderId="0" xfId="17" applyFont="1" applyAlignment="1">
      <alignment horizontal="centerContinuous" vertical="center"/>
      <protection/>
    </xf>
    <xf numFmtId="0" fontId="7" fillId="0" borderId="0" xfId="17" applyFont="1" applyAlignment="1">
      <alignment vertical="center"/>
      <protection/>
    </xf>
    <xf numFmtId="0" fontId="8" fillId="0" borderId="0" xfId="17" applyFont="1" applyAlignment="1" applyProtection="1">
      <alignment horizontal="left" vertical="center"/>
      <protection locked="0"/>
    </xf>
    <xf numFmtId="188" fontId="7" fillId="0" borderId="0" xfId="17" applyNumberFormat="1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8" fillId="0" borderId="0" xfId="17" applyFont="1" applyAlignment="1">
      <alignment horizontal="left" vertical="center"/>
      <protection/>
    </xf>
    <xf numFmtId="188" fontId="8" fillId="0" borderId="0" xfId="17" applyNumberFormat="1" applyFont="1" applyAlignment="1">
      <alignment vertical="center"/>
      <protection/>
    </xf>
    <xf numFmtId="0" fontId="8" fillId="0" borderId="2" xfId="17" applyFont="1" applyBorder="1" applyAlignment="1">
      <alignment horizontal="left" vertical="center"/>
      <protection/>
    </xf>
    <xf numFmtId="188" fontId="7" fillId="0" borderId="0" xfId="17" applyNumberFormat="1" applyFont="1" applyAlignment="1">
      <alignment/>
      <protection/>
    </xf>
  </cellXfs>
  <cellStyles count="11">
    <cellStyle name="Normal" xfId="0"/>
    <cellStyle name="一般_27H" xfId="15"/>
    <cellStyle name="一般_312" xfId="16"/>
    <cellStyle name="一般_321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7" sqref="A17"/>
    </sheetView>
  </sheetViews>
  <sheetFormatPr defaultColWidth="9.00390625" defaultRowHeight="16.5"/>
  <cols>
    <col min="1" max="1" width="18.375" style="2" customWidth="1"/>
    <col min="2" max="2" width="9.125" style="2" customWidth="1"/>
    <col min="3" max="3" width="9.375" style="2" customWidth="1"/>
    <col min="4" max="6" width="9.125" style="2" customWidth="1"/>
    <col min="7" max="7" width="9.375" style="2" customWidth="1"/>
    <col min="8" max="8" width="9.125" style="2" customWidth="1"/>
    <col min="9" max="9" width="14.50390625" style="2" customWidth="1"/>
    <col min="10" max="15" width="10.625" style="2" customWidth="1"/>
    <col min="16" max="16" width="10.625" style="2" hidden="1" customWidth="1"/>
    <col min="17" max="17" width="18.375" style="2" customWidth="1"/>
    <col min="18" max="18" width="6.875" style="59" customWidth="1"/>
    <col min="19" max="16384" width="11.625" style="2" customWidth="1"/>
  </cols>
  <sheetData>
    <row r="1" spans="1:18" ht="10.5" customHeight="1">
      <c r="A1" s="1" t="s">
        <v>78</v>
      </c>
      <c r="O1" s="3"/>
      <c r="P1" s="3"/>
      <c r="Q1" s="4" t="s">
        <v>0</v>
      </c>
      <c r="R1" s="5"/>
    </row>
    <row r="2" spans="1:18" s="8" customFormat="1" ht="27" customHeight="1">
      <c r="A2" s="6" t="s">
        <v>79</v>
      </c>
      <c r="B2" s="7"/>
      <c r="C2" s="7"/>
      <c r="D2" s="7"/>
      <c r="E2" s="7"/>
      <c r="F2" s="7"/>
      <c r="G2" s="7"/>
      <c r="H2" s="7"/>
      <c r="J2" s="6" t="s">
        <v>1</v>
      </c>
      <c r="K2" s="7"/>
      <c r="L2" s="7"/>
      <c r="M2" s="7"/>
      <c r="N2" s="7"/>
      <c r="O2" s="7"/>
      <c r="P2" s="7"/>
      <c r="Q2" s="7"/>
      <c r="R2" s="9"/>
    </row>
    <row r="3" spans="1:18" s="3" customFormat="1" ht="18" customHeight="1">
      <c r="A3" s="10" t="s">
        <v>80</v>
      </c>
      <c r="B3" s="11"/>
      <c r="C3" s="11"/>
      <c r="D3" s="11"/>
      <c r="E3" s="11"/>
      <c r="F3" s="11"/>
      <c r="G3" s="11"/>
      <c r="H3" s="11"/>
      <c r="J3" s="10" t="s">
        <v>2</v>
      </c>
      <c r="K3" s="11"/>
      <c r="L3" s="11"/>
      <c r="M3" s="11"/>
      <c r="N3" s="11"/>
      <c r="O3" s="11"/>
      <c r="P3" s="11"/>
      <c r="Q3" s="12"/>
      <c r="R3" s="5"/>
    </row>
    <row r="4" spans="1:18" s="3" customFormat="1" ht="10.5" customHeight="1">
      <c r="A4" s="13"/>
      <c r="B4" s="13"/>
      <c r="C4" s="13"/>
      <c r="D4" s="13"/>
      <c r="E4" s="13"/>
      <c r="F4" s="13"/>
      <c r="G4" s="13"/>
      <c r="H4" s="13"/>
      <c r="I4" s="5"/>
      <c r="J4" s="13"/>
      <c r="K4" s="13"/>
      <c r="L4" s="13"/>
      <c r="M4" s="13"/>
      <c r="N4" s="13"/>
      <c r="O4" s="13"/>
      <c r="P4" s="13"/>
      <c r="Q4" s="13"/>
      <c r="R4" s="5"/>
    </row>
    <row r="5" spans="1:18" s="3" customFormat="1" ht="10.5" customHeight="1">
      <c r="A5" s="14"/>
      <c r="B5" s="15"/>
      <c r="C5" s="16" t="s">
        <v>81</v>
      </c>
      <c r="D5" s="17"/>
      <c r="E5" s="17"/>
      <c r="F5" s="17"/>
      <c r="G5" s="17"/>
      <c r="H5" s="17"/>
      <c r="I5" s="5"/>
      <c r="J5" s="15" t="s">
        <v>3</v>
      </c>
      <c r="K5" s="18" t="s">
        <v>82</v>
      </c>
      <c r="L5" s="19"/>
      <c r="M5" s="11" t="s">
        <v>83</v>
      </c>
      <c r="N5" s="11"/>
      <c r="O5" s="20"/>
      <c r="P5" s="17"/>
      <c r="Q5" s="5"/>
      <c r="R5" s="5"/>
    </row>
    <row r="6" spans="1:18" s="3" customFormat="1" ht="10.5" customHeight="1">
      <c r="A6" s="21"/>
      <c r="B6" s="22" t="s">
        <v>4</v>
      </c>
      <c r="C6" s="17" t="s">
        <v>5</v>
      </c>
      <c r="D6" s="17"/>
      <c r="E6" s="17"/>
      <c r="F6" s="17"/>
      <c r="G6" s="17"/>
      <c r="H6" s="17"/>
      <c r="I6" s="5"/>
      <c r="J6" s="23"/>
      <c r="K6" s="24" t="s">
        <v>6</v>
      </c>
      <c r="L6" s="25"/>
      <c r="M6" s="26"/>
      <c r="N6" s="27" t="s">
        <v>7</v>
      </c>
      <c r="O6" s="28"/>
      <c r="P6" s="5"/>
      <c r="R6" s="5"/>
    </row>
    <row r="7" spans="1:18" s="3" customFormat="1" ht="10.5" customHeight="1">
      <c r="A7" s="29" t="s">
        <v>84</v>
      </c>
      <c r="B7" s="30"/>
      <c r="C7" s="31" t="s">
        <v>8</v>
      </c>
      <c r="D7" s="32" t="s">
        <v>85</v>
      </c>
      <c r="E7" s="33"/>
      <c r="F7" s="34" t="s">
        <v>9</v>
      </c>
      <c r="G7" s="32" t="s">
        <v>86</v>
      </c>
      <c r="H7" s="35"/>
      <c r="I7" s="5"/>
      <c r="J7" s="36" t="s">
        <v>87</v>
      </c>
      <c r="K7" s="15"/>
      <c r="L7" s="15"/>
      <c r="M7" s="15"/>
      <c r="N7" s="15"/>
      <c r="O7" s="14"/>
      <c r="P7" s="5"/>
      <c r="Q7" s="37" t="s">
        <v>10</v>
      </c>
      <c r="R7" s="5"/>
    </row>
    <row r="8" spans="1:18" s="3" customFormat="1" ht="10.5" customHeight="1">
      <c r="A8" s="14"/>
      <c r="B8" s="36" t="s">
        <v>11</v>
      </c>
      <c r="C8" s="30"/>
      <c r="D8" s="24" t="s">
        <v>12</v>
      </c>
      <c r="E8" s="25"/>
      <c r="F8" s="30"/>
      <c r="G8" s="24"/>
      <c r="H8" s="38"/>
      <c r="I8" s="5"/>
      <c r="J8" s="23"/>
      <c r="K8" s="22" t="s">
        <v>13</v>
      </c>
      <c r="L8" s="22" t="s">
        <v>14</v>
      </c>
      <c r="M8" s="22" t="s">
        <v>15</v>
      </c>
      <c r="N8" s="22" t="s">
        <v>16</v>
      </c>
      <c r="O8" s="39" t="s">
        <v>17</v>
      </c>
      <c r="P8" s="40"/>
      <c r="Q8" s="41"/>
      <c r="R8" s="5"/>
    </row>
    <row r="9" spans="1:18" s="3" customFormat="1" ht="10.5" customHeight="1">
      <c r="A9" s="14"/>
      <c r="B9" s="36" t="s">
        <v>18</v>
      </c>
      <c r="C9" s="36" t="s">
        <v>19</v>
      </c>
      <c r="D9" s="42" t="s">
        <v>20</v>
      </c>
      <c r="E9" s="42" t="s">
        <v>21</v>
      </c>
      <c r="F9" s="36" t="s">
        <v>22</v>
      </c>
      <c r="G9" s="42" t="s">
        <v>88</v>
      </c>
      <c r="H9" s="36" t="s">
        <v>89</v>
      </c>
      <c r="I9" s="5"/>
      <c r="J9" s="36" t="s">
        <v>90</v>
      </c>
      <c r="K9" s="36"/>
      <c r="L9" s="36"/>
      <c r="M9" s="36"/>
      <c r="N9" s="36" t="s">
        <v>23</v>
      </c>
      <c r="O9" s="43" t="s">
        <v>24</v>
      </c>
      <c r="P9" s="41"/>
      <c r="Q9" s="41"/>
      <c r="R9" s="5"/>
    </row>
    <row r="10" spans="1:18" s="3" customFormat="1" ht="10.5" customHeight="1">
      <c r="A10" s="44"/>
      <c r="B10" s="45"/>
      <c r="C10" s="45"/>
      <c r="D10" s="46" t="s">
        <v>25</v>
      </c>
      <c r="E10" s="46" t="s">
        <v>26</v>
      </c>
      <c r="F10" s="45"/>
      <c r="G10" s="46" t="s">
        <v>27</v>
      </c>
      <c r="H10" s="46" t="s">
        <v>28</v>
      </c>
      <c r="I10" s="5"/>
      <c r="J10" s="46" t="s">
        <v>29</v>
      </c>
      <c r="K10" s="46" t="s">
        <v>30</v>
      </c>
      <c r="L10" s="46" t="s">
        <v>31</v>
      </c>
      <c r="M10" s="46" t="s">
        <v>32</v>
      </c>
      <c r="N10" s="46" t="s">
        <v>33</v>
      </c>
      <c r="O10" s="47" t="s">
        <v>33</v>
      </c>
      <c r="P10" s="48"/>
      <c r="Q10" s="49"/>
      <c r="R10" s="5"/>
    </row>
    <row r="11" spans="1:18" s="53" customFormat="1" ht="11.25" customHeight="1">
      <c r="A11" s="50"/>
      <c r="B11" s="51" t="s">
        <v>91</v>
      </c>
      <c r="C11" s="52" t="s">
        <v>34</v>
      </c>
      <c r="D11" s="52" t="s">
        <v>34</v>
      </c>
      <c r="E11" s="52" t="s">
        <v>34</v>
      </c>
      <c r="F11" s="52" t="s">
        <v>34</v>
      </c>
      <c r="G11" s="52" t="s">
        <v>34</v>
      </c>
      <c r="H11" s="52" t="s">
        <v>34</v>
      </c>
      <c r="J11" s="52" t="s">
        <v>34</v>
      </c>
      <c r="K11" s="52" t="s">
        <v>34</v>
      </c>
      <c r="L11" s="52" t="s">
        <v>34</v>
      </c>
      <c r="M11" s="52" t="s">
        <v>34</v>
      </c>
      <c r="N11" s="52" t="s">
        <v>35</v>
      </c>
      <c r="O11" s="54" t="s">
        <v>35</v>
      </c>
      <c r="P11" s="55"/>
      <c r="Q11" s="55"/>
      <c r="R11" s="56"/>
    </row>
    <row r="12" spans="1:18" s="53" customFormat="1" ht="10.5" customHeight="1">
      <c r="A12" s="14"/>
      <c r="B12" s="51" t="s">
        <v>36</v>
      </c>
      <c r="C12" s="51" t="s">
        <v>37</v>
      </c>
      <c r="D12" s="51" t="s">
        <v>37</v>
      </c>
      <c r="E12" s="51" t="s">
        <v>37</v>
      </c>
      <c r="F12" s="51" t="s">
        <v>37</v>
      </c>
      <c r="G12" s="51" t="s">
        <v>37</v>
      </c>
      <c r="H12" s="51" t="s">
        <v>37</v>
      </c>
      <c r="J12" s="51" t="s">
        <v>37</v>
      </c>
      <c r="K12" s="51" t="s">
        <v>37</v>
      </c>
      <c r="L12" s="51" t="s">
        <v>37</v>
      </c>
      <c r="M12" s="51" t="s">
        <v>37</v>
      </c>
      <c r="N12" s="51" t="s">
        <v>38</v>
      </c>
      <c r="O12" s="57" t="s">
        <v>38</v>
      </c>
      <c r="P12" s="55"/>
      <c r="Q12" s="58"/>
      <c r="R12" s="56"/>
    </row>
    <row r="13" spans="1:17" ht="3.75" customHeight="1">
      <c r="A13" s="21"/>
      <c r="O13" s="21"/>
      <c r="P13" s="59"/>
      <c r="Q13" s="60"/>
    </row>
    <row r="14" spans="1:18" s="67" customFormat="1" ht="9" customHeight="1" hidden="1">
      <c r="A14" s="61" t="s">
        <v>92</v>
      </c>
      <c r="B14" s="62">
        <v>47221</v>
      </c>
      <c r="C14" s="62">
        <v>8565250</v>
      </c>
      <c r="D14" s="62">
        <v>52226</v>
      </c>
      <c r="E14" s="62">
        <v>1100457</v>
      </c>
      <c r="F14" s="62">
        <v>1295360</v>
      </c>
      <c r="G14" s="62">
        <v>2123844</v>
      </c>
      <c r="H14" s="62">
        <v>2062827</v>
      </c>
      <c r="I14" s="62"/>
      <c r="J14" s="62">
        <v>1930536</v>
      </c>
      <c r="K14" s="62">
        <v>13856175</v>
      </c>
      <c r="L14" s="62">
        <v>874874</v>
      </c>
      <c r="M14" s="62">
        <v>12121873</v>
      </c>
      <c r="N14" s="62">
        <v>1224193</v>
      </c>
      <c r="O14" s="63">
        <v>1008729</v>
      </c>
      <c r="P14" s="64"/>
      <c r="Q14" s="65" t="s">
        <v>39</v>
      </c>
      <c r="R14" s="66"/>
    </row>
    <row r="15" spans="1:18" s="67" customFormat="1" ht="9" customHeight="1" hidden="1">
      <c r="A15" s="61" t="s">
        <v>93</v>
      </c>
      <c r="B15" s="68">
        <v>39662</v>
      </c>
      <c r="C15" s="68">
        <v>10089137</v>
      </c>
      <c r="D15" s="68">
        <v>60017</v>
      </c>
      <c r="E15" s="68">
        <v>1193914</v>
      </c>
      <c r="F15" s="68">
        <v>1457084</v>
      </c>
      <c r="G15" s="68">
        <v>2557266</v>
      </c>
      <c r="H15" s="68">
        <v>2387418</v>
      </c>
      <c r="I15" s="68"/>
      <c r="J15" s="68">
        <v>2433438</v>
      </c>
      <c r="K15" s="68">
        <v>16133503</v>
      </c>
      <c r="L15" s="68">
        <v>1078873</v>
      </c>
      <c r="M15" s="68">
        <v>13525987</v>
      </c>
      <c r="N15" s="68">
        <v>1366664</v>
      </c>
      <c r="O15" s="69">
        <v>1126132</v>
      </c>
      <c r="P15" s="70"/>
      <c r="Q15" s="71" t="s">
        <v>40</v>
      </c>
      <c r="R15" s="66"/>
    </row>
    <row r="16" spans="1:18" s="67" customFormat="1" ht="9" customHeight="1" hidden="1">
      <c r="A16" s="61" t="s">
        <v>94</v>
      </c>
      <c r="B16" s="72">
        <v>33247</v>
      </c>
      <c r="C16" s="72">
        <v>9754460</v>
      </c>
      <c r="D16" s="72">
        <v>57767</v>
      </c>
      <c r="E16" s="72">
        <v>1130274</v>
      </c>
      <c r="F16" s="72">
        <v>1401337</v>
      </c>
      <c r="G16" s="72">
        <v>2549171</v>
      </c>
      <c r="H16" s="72">
        <v>2337561</v>
      </c>
      <c r="I16" s="72"/>
      <c r="J16" s="72">
        <v>2278350</v>
      </c>
      <c r="K16" s="72">
        <v>14474248</v>
      </c>
      <c r="L16" s="72">
        <v>1493960</v>
      </c>
      <c r="M16" s="72">
        <v>13310000</v>
      </c>
      <c r="N16" s="72">
        <v>1365340</v>
      </c>
      <c r="O16" s="73">
        <v>1126406</v>
      </c>
      <c r="P16" s="70"/>
      <c r="Q16" s="71" t="s">
        <v>41</v>
      </c>
      <c r="R16" s="66"/>
    </row>
    <row r="17" spans="1:18" s="67" customFormat="1" ht="9" customHeight="1">
      <c r="A17" s="61" t="s">
        <v>95</v>
      </c>
      <c r="B17" s="72">
        <v>29771</v>
      </c>
      <c r="C17" s="72">
        <v>9844920</v>
      </c>
      <c r="D17" s="72">
        <v>60082</v>
      </c>
      <c r="E17" s="72">
        <v>1181590</v>
      </c>
      <c r="F17" s="72">
        <v>1417758</v>
      </c>
      <c r="G17" s="72">
        <v>2518331</v>
      </c>
      <c r="H17" s="72">
        <v>2371085</v>
      </c>
      <c r="I17" s="72"/>
      <c r="J17" s="72">
        <v>2296074</v>
      </c>
      <c r="K17" s="72">
        <v>14811785</v>
      </c>
      <c r="L17" s="72">
        <v>1384932</v>
      </c>
      <c r="M17" s="72">
        <v>13225000</v>
      </c>
      <c r="N17" s="72">
        <v>1376193</v>
      </c>
      <c r="O17" s="73">
        <v>1135361</v>
      </c>
      <c r="P17" s="70"/>
      <c r="Q17" s="71" t="s">
        <v>42</v>
      </c>
      <c r="R17" s="66"/>
    </row>
    <row r="18" spans="1:18" s="67" customFormat="1" ht="9" customHeight="1">
      <c r="A18" s="74">
        <v>83</v>
      </c>
      <c r="B18" s="72">
        <v>27324</v>
      </c>
      <c r="C18" s="72">
        <v>10065552</v>
      </c>
      <c r="D18" s="72">
        <v>63565</v>
      </c>
      <c r="E18" s="72">
        <v>1270667</v>
      </c>
      <c r="F18" s="72">
        <v>1440495</v>
      </c>
      <c r="G18" s="72">
        <v>2574602</v>
      </c>
      <c r="H18" s="72">
        <v>2375641</v>
      </c>
      <c r="I18" s="72"/>
      <c r="J18" s="72">
        <v>2340582</v>
      </c>
      <c r="K18" s="72">
        <v>15596885</v>
      </c>
      <c r="L18" s="72">
        <v>1475983</v>
      </c>
      <c r="M18" s="72">
        <v>13860000</v>
      </c>
      <c r="N18" s="72">
        <v>1458904</v>
      </c>
      <c r="O18" s="73">
        <v>1203596</v>
      </c>
      <c r="P18" s="70"/>
      <c r="Q18" s="71" t="s">
        <v>43</v>
      </c>
      <c r="R18" s="66"/>
    </row>
    <row r="19" spans="1:18" s="67" customFormat="1" ht="9" customHeight="1">
      <c r="A19" s="75">
        <v>84</v>
      </c>
      <c r="B19" s="72">
        <v>26153</v>
      </c>
      <c r="C19" s="72">
        <v>10508502</v>
      </c>
      <c r="D19" s="72">
        <v>65434</v>
      </c>
      <c r="E19" s="72">
        <v>1355529</v>
      </c>
      <c r="F19" s="72">
        <v>1521698</v>
      </c>
      <c r="G19" s="72">
        <v>2683184</v>
      </c>
      <c r="H19" s="72">
        <v>2504163</v>
      </c>
      <c r="I19" s="72"/>
      <c r="J19" s="72">
        <v>2378494</v>
      </c>
      <c r="K19" s="72">
        <v>16975316</v>
      </c>
      <c r="L19" s="72">
        <v>1844644</v>
      </c>
      <c r="M19" s="72">
        <v>14180000</v>
      </c>
      <c r="N19" s="72">
        <v>1494572</v>
      </c>
      <c r="O19" s="73">
        <v>1233022</v>
      </c>
      <c r="P19" s="70"/>
      <c r="Q19" s="71" t="s">
        <v>44</v>
      </c>
      <c r="R19" s="76"/>
    </row>
    <row r="20" spans="1:18" s="67" customFormat="1" ht="9" customHeight="1">
      <c r="A20" s="75">
        <v>85</v>
      </c>
      <c r="B20" s="72">
        <v>25357</v>
      </c>
      <c r="C20" s="72">
        <v>10698366</v>
      </c>
      <c r="D20" s="72">
        <v>69086</v>
      </c>
      <c r="E20" s="72">
        <v>1448767</v>
      </c>
      <c r="F20" s="72">
        <v>1600377</v>
      </c>
      <c r="G20" s="72">
        <v>2646343</v>
      </c>
      <c r="H20" s="72">
        <v>2511114</v>
      </c>
      <c r="I20" s="72"/>
      <c r="J20" s="72">
        <v>2422679</v>
      </c>
      <c r="K20" s="72">
        <v>16821874</v>
      </c>
      <c r="L20" s="72">
        <v>2364634</v>
      </c>
      <c r="M20" s="72">
        <v>14310000</v>
      </c>
      <c r="N20" s="72">
        <v>1538611</v>
      </c>
      <c r="O20" s="73">
        <v>1269354</v>
      </c>
      <c r="P20" s="70"/>
      <c r="Q20" s="71" t="s">
        <v>45</v>
      </c>
      <c r="R20" s="76"/>
    </row>
    <row r="21" spans="1:18" s="67" customFormat="1" ht="9" customHeight="1">
      <c r="A21" s="75">
        <v>86</v>
      </c>
      <c r="B21" s="72">
        <v>20454</v>
      </c>
      <c r="C21" s="72">
        <v>7966887</v>
      </c>
      <c r="D21" s="72">
        <v>51808</v>
      </c>
      <c r="E21" s="72">
        <v>998371</v>
      </c>
      <c r="F21" s="72">
        <v>1283020</v>
      </c>
      <c r="G21" s="72">
        <v>1998593</v>
      </c>
      <c r="H21" s="72">
        <v>1784841</v>
      </c>
      <c r="I21" s="72"/>
      <c r="J21" s="72">
        <v>1850254</v>
      </c>
      <c r="K21" s="72">
        <v>12919492</v>
      </c>
      <c r="L21" s="72">
        <v>6134251</v>
      </c>
      <c r="M21" s="72">
        <v>11400000</v>
      </c>
      <c r="N21" s="72">
        <v>1248300</v>
      </c>
      <c r="O21" s="73">
        <v>1029848</v>
      </c>
      <c r="P21" s="70"/>
      <c r="Q21" s="71" t="s">
        <v>46</v>
      </c>
      <c r="R21" s="76"/>
    </row>
    <row r="22" spans="1:18" s="67" customFormat="1" ht="9" customHeight="1">
      <c r="A22" s="7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0"/>
      <c r="Q22" s="71"/>
      <c r="R22" s="76"/>
    </row>
    <row r="23" spans="1:18" s="67" customFormat="1" ht="9" customHeight="1">
      <c r="A23" s="75">
        <v>87</v>
      </c>
      <c r="B23" s="72">
        <v>17072</v>
      </c>
      <c r="C23" s="72">
        <v>6538596</v>
      </c>
      <c r="D23" s="72">
        <v>40830</v>
      </c>
      <c r="E23" s="72">
        <v>799220</v>
      </c>
      <c r="F23" s="72">
        <v>956142</v>
      </c>
      <c r="G23" s="72">
        <v>1601547</v>
      </c>
      <c r="H23" s="72">
        <v>1561011</v>
      </c>
      <c r="I23" s="72"/>
      <c r="J23" s="72">
        <v>1579846</v>
      </c>
      <c r="K23" s="72">
        <v>9153615</v>
      </c>
      <c r="L23" s="72">
        <v>1438476</v>
      </c>
      <c r="M23" s="72">
        <v>9800000</v>
      </c>
      <c r="N23" s="72">
        <v>1080940</v>
      </c>
      <c r="O23" s="73">
        <v>891776</v>
      </c>
      <c r="P23" s="70"/>
      <c r="Q23" s="71" t="s">
        <v>47</v>
      </c>
      <c r="R23" s="76"/>
    </row>
    <row r="24" spans="1:18" s="83" customFormat="1" ht="9" customHeight="1">
      <c r="A24" s="75">
        <v>88</v>
      </c>
      <c r="B24" s="77">
        <v>16016</v>
      </c>
      <c r="C24" s="77">
        <v>7243194</v>
      </c>
      <c r="D24" s="77">
        <v>43351</v>
      </c>
      <c r="E24" s="77">
        <v>891644</v>
      </c>
      <c r="F24" s="77">
        <v>1082890</v>
      </c>
      <c r="G24" s="77">
        <v>1768016</v>
      </c>
      <c r="H24" s="77">
        <v>1724360</v>
      </c>
      <c r="I24" s="78"/>
      <c r="J24" s="77">
        <v>1732933</v>
      </c>
      <c r="K24" s="77">
        <v>9851753</v>
      </c>
      <c r="L24" s="77">
        <v>1309199</v>
      </c>
      <c r="M24" s="77">
        <v>8980000</v>
      </c>
      <c r="N24" s="77">
        <v>996780</v>
      </c>
      <c r="O24" s="79">
        <v>822344</v>
      </c>
      <c r="P24" s="80">
        <v>3967</v>
      </c>
      <c r="Q24" s="81" t="s">
        <v>48</v>
      </c>
      <c r="R24" s="82"/>
    </row>
    <row r="25" spans="1:18" s="83" customFormat="1" ht="9" customHeight="1">
      <c r="A25" s="75">
        <v>89</v>
      </c>
      <c r="B25" s="77">
        <v>15629</v>
      </c>
      <c r="C25" s="77">
        <v>7494954</v>
      </c>
      <c r="D25" s="77">
        <v>43747</v>
      </c>
      <c r="E25" s="77">
        <v>915319</v>
      </c>
      <c r="F25" s="77">
        <v>1061218</v>
      </c>
      <c r="G25" s="77">
        <v>1827489</v>
      </c>
      <c r="H25" s="77">
        <v>1798078</v>
      </c>
      <c r="I25" s="78"/>
      <c r="J25" s="77">
        <v>1849103</v>
      </c>
      <c r="K25" s="77">
        <v>10731976</v>
      </c>
      <c r="L25" s="77">
        <v>1570580</v>
      </c>
      <c r="M25" s="77">
        <v>9990000</v>
      </c>
      <c r="N25" s="77">
        <v>1115883</v>
      </c>
      <c r="O25" s="79">
        <v>920602.844865</v>
      </c>
      <c r="P25" s="84">
        <v>111.9</v>
      </c>
      <c r="Q25" s="81" t="s">
        <v>49</v>
      </c>
      <c r="R25" s="82"/>
    </row>
    <row r="26" spans="1:18" s="83" customFormat="1" ht="9" customHeight="1">
      <c r="A26" s="75">
        <v>90</v>
      </c>
      <c r="B26" s="77">
        <v>13753</v>
      </c>
      <c r="C26" s="77">
        <v>7164605</v>
      </c>
      <c r="D26" s="77">
        <v>39086</v>
      </c>
      <c r="E26" s="77">
        <v>837776</v>
      </c>
      <c r="F26" s="77">
        <v>1028182</v>
      </c>
      <c r="G26" s="77">
        <v>1773875</v>
      </c>
      <c r="H26" s="77">
        <v>1748347</v>
      </c>
      <c r="I26" s="78"/>
      <c r="J26" s="77">
        <v>1737339</v>
      </c>
      <c r="K26" s="77">
        <v>11301063</v>
      </c>
      <c r="L26" s="77">
        <v>1662265</v>
      </c>
      <c r="M26" s="77">
        <v>10420000</v>
      </c>
      <c r="N26" s="77">
        <v>1165998</v>
      </c>
      <c r="O26" s="79">
        <v>961948.35</v>
      </c>
      <c r="P26" s="84">
        <v>46255140.66000001</v>
      </c>
      <c r="Q26" s="81" t="s">
        <v>50</v>
      </c>
      <c r="R26" s="82"/>
    </row>
    <row r="27" spans="1:18" s="92" customFormat="1" ht="9" customHeight="1">
      <c r="A27" s="85">
        <v>91</v>
      </c>
      <c r="B27" s="86">
        <f aca="true" t="shared" si="0" ref="B27:H27">SUM(B29,B31,B33)</f>
        <v>13054</v>
      </c>
      <c r="C27" s="86">
        <f t="shared" si="0"/>
        <v>6793941</v>
      </c>
      <c r="D27" s="86">
        <f t="shared" si="0"/>
        <v>36572</v>
      </c>
      <c r="E27" s="86">
        <f t="shared" si="0"/>
        <v>795480</v>
      </c>
      <c r="F27" s="86">
        <f t="shared" si="0"/>
        <v>999256</v>
      </c>
      <c r="G27" s="86">
        <f t="shared" si="0"/>
        <v>1664814</v>
      </c>
      <c r="H27" s="86">
        <f t="shared" si="0"/>
        <v>1639748</v>
      </c>
      <c r="I27" s="87"/>
      <c r="J27" s="86">
        <f aca="true" t="shared" si="1" ref="J27:O27">SUM(J29,J31,J33)</f>
        <v>1658071</v>
      </c>
      <c r="K27" s="86">
        <f t="shared" si="1"/>
        <v>10540165</v>
      </c>
      <c r="L27" s="86">
        <f t="shared" si="1"/>
        <v>1928874</v>
      </c>
      <c r="M27" s="86">
        <f t="shared" si="1"/>
        <v>10060000</v>
      </c>
      <c r="N27" s="86">
        <f t="shared" si="1"/>
        <v>1125721.2432000001</v>
      </c>
      <c r="O27" s="88">
        <f t="shared" si="1"/>
        <v>935353.65</v>
      </c>
      <c r="P27" s="89">
        <f>SUM(P29:P33)</f>
        <v>44657074.38000001</v>
      </c>
      <c r="Q27" s="90" t="s">
        <v>96</v>
      </c>
      <c r="R27" s="91"/>
    </row>
    <row r="28" spans="1:18" s="3" customFormat="1" ht="9.75" customHeight="1">
      <c r="A28" s="93"/>
      <c r="B28" s="94"/>
      <c r="C28" s="95"/>
      <c r="D28" s="94"/>
      <c r="E28" s="94"/>
      <c r="F28" s="94"/>
      <c r="G28" s="94"/>
      <c r="H28" s="94"/>
      <c r="I28" s="95"/>
      <c r="J28" s="94"/>
      <c r="K28" s="94"/>
      <c r="L28" s="94"/>
      <c r="M28" s="94"/>
      <c r="N28" s="95"/>
      <c r="O28" s="96"/>
      <c r="P28" s="97">
        <f>(M28*111.9*39.67)/1000</f>
        <v>0</v>
      </c>
      <c r="Q28" s="59"/>
      <c r="R28" s="5"/>
    </row>
    <row r="29" spans="1:18" s="3" customFormat="1" ht="13.5" customHeight="1">
      <c r="A29" s="61" t="s">
        <v>97</v>
      </c>
      <c r="B29" s="98">
        <v>38</v>
      </c>
      <c r="C29" s="99">
        <f>SUM(D29:H29,J29)</f>
        <v>4742</v>
      </c>
      <c r="D29" s="98">
        <v>5</v>
      </c>
      <c r="E29" s="98">
        <v>20</v>
      </c>
      <c r="F29" s="98">
        <v>10</v>
      </c>
      <c r="G29" s="98">
        <v>709</v>
      </c>
      <c r="H29" s="98">
        <v>1313</v>
      </c>
      <c r="I29" s="94"/>
      <c r="J29" s="98">
        <v>2685</v>
      </c>
      <c r="K29" s="98">
        <v>175</v>
      </c>
      <c r="L29" s="98">
        <v>240</v>
      </c>
      <c r="M29" s="98">
        <v>7042</v>
      </c>
      <c r="N29" s="99">
        <f>M29*112.7/1000</f>
        <v>793.6334</v>
      </c>
      <c r="O29" s="100">
        <f>N29*0.825</f>
        <v>654.747555</v>
      </c>
      <c r="P29" s="101">
        <f>(M29*111.9*39.67)/1000</f>
        <v>31259.952066</v>
      </c>
      <c r="Q29" s="102" t="s">
        <v>51</v>
      </c>
      <c r="R29" s="5"/>
    </row>
    <row r="30" spans="1:18" s="3" customFormat="1" ht="13.5" customHeight="1">
      <c r="A30" s="103"/>
      <c r="B30" s="98"/>
      <c r="C30" s="99"/>
      <c r="D30" s="98"/>
      <c r="E30" s="98"/>
      <c r="F30" s="98"/>
      <c r="G30" s="98"/>
      <c r="H30" s="98"/>
      <c r="I30" s="94"/>
      <c r="J30" s="98"/>
      <c r="K30" s="98"/>
      <c r="L30" s="98"/>
      <c r="M30" s="98"/>
      <c r="N30" s="99"/>
      <c r="O30" s="100"/>
      <c r="P30" s="101">
        <f>(M30*111.9*39.67)/1000</f>
        <v>0</v>
      </c>
      <c r="Q30" s="102"/>
      <c r="R30" s="5"/>
    </row>
    <row r="31" spans="1:18" s="3" customFormat="1" ht="13.5" customHeight="1">
      <c r="A31" s="61" t="s">
        <v>98</v>
      </c>
      <c r="B31" s="98">
        <v>9</v>
      </c>
      <c r="C31" s="99">
        <f>SUM(D31:H31,J31)</f>
        <v>1433</v>
      </c>
      <c r="D31" s="98">
        <v>10</v>
      </c>
      <c r="E31" s="98">
        <v>114</v>
      </c>
      <c r="F31" s="98">
        <v>117</v>
      </c>
      <c r="G31" s="98">
        <v>299</v>
      </c>
      <c r="H31" s="98">
        <v>525</v>
      </c>
      <c r="I31" s="94"/>
      <c r="J31" s="98">
        <v>368</v>
      </c>
      <c r="K31" s="98">
        <v>855</v>
      </c>
      <c r="L31" s="98">
        <v>0</v>
      </c>
      <c r="M31" s="98">
        <v>2012</v>
      </c>
      <c r="N31" s="99">
        <f>M31*112.7/1000</f>
        <v>226.7524</v>
      </c>
      <c r="O31" s="100">
        <f>N31*0.825</f>
        <v>187.07073</v>
      </c>
      <c r="P31" s="101">
        <f>(M31*111.9*39.67)/1000</f>
        <v>8931.414876</v>
      </c>
      <c r="Q31" s="102" t="s">
        <v>52</v>
      </c>
      <c r="R31" s="5"/>
    </row>
    <row r="32" spans="1:18" s="3" customFormat="1" ht="13.5" customHeight="1">
      <c r="A32" s="103"/>
      <c r="B32" s="98"/>
      <c r="C32" s="99"/>
      <c r="D32" s="98"/>
      <c r="E32" s="98"/>
      <c r="F32" s="98"/>
      <c r="G32" s="98"/>
      <c r="H32" s="98"/>
      <c r="I32" s="95"/>
      <c r="J32" s="98"/>
      <c r="K32" s="98"/>
      <c r="L32" s="98"/>
      <c r="M32" s="98"/>
      <c r="N32" s="99"/>
      <c r="O32" s="100"/>
      <c r="P32" s="101">
        <f>(M32*111.9*39.67)/1000</f>
        <v>0</v>
      </c>
      <c r="Q32" s="102"/>
      <c r="R32" s="5"/>
    </row>
    <row r="33" spans="1:18" s="3" customFormat="1" ht="13.5" customHeight="1">
      <c r="A33" s="61" t="s">
        <v>99</v>
      </c>
      <c r="B33" s="99">
        <f aca="true" t="shared" si="2" ref="B33:H33">SUM(B35:B58)</f>
        <v>13007</v>
      </c>
      <c r="C33" s="99">
        <f t="shared" si="2"/>
        <v>6787766</v>
      </c>
      <c r="D33" s="99">
        <f t="shared" si="2"/>
        <v>36557</v>
      </c>
      <c r="E33" s="99">
        <f t="shared" si="2"/>
        <v>795346</v>
      </c>
      <c r="F33" s="99">
        <f t="shared" si="2"/>
        <v>999129</v>
      </c>
      <c r="G33" s="99">
        <f t="shared" si="2"/>
        <v>1663806</v>
      </c>
      <c r="H33" s="99">
        <f t="shared" si="2"/>
        <v>1637910</v>
      </c>
      <c r="I33" s="95"/>
      <c r="J33" s="99">
        <f>SUM(J35:J58)</f>
        <v>1655018</v>
      </c>
      <c r="K33" s="99">
        <f>SUM(K35:K58)</f>
        <v>10539135</v>
      </c>
      <c r="L33" s="99">
        <f>SUM(L35:L58)</f>
        <v>1928634</v>
      </c>
      <c r="M33" s="99">
        <f>SUM(M35:M58)</f>
        <v>10050946</v>
      </c>
      <c r="N33" s="99">
        <f>M33*111.9/1000</f>
        <v>1124700.8574</v>
      </c>
      <c r="O33" s="100">
        <f>SUM(O35:O58)</f>
        <v>934511.831715</v>
      </c>
      <c r="P33" s="104">
        <f>SUM(P35:P58)</f>
        <v>44616883.01305801</v>
      </c>
      <c r="Q33" s="102" t="s">
        <v>53</v>
      </c>
      <c r="R33" s="5"/>
    </row>
    <row r="34" spans="1:18" s="3" customFormat="1" ht="13.5" customHeight="1">
      <c r="A34" s="103"/>
      <c r="B34" s="98"/>
      <c r="C34" s="99"/>
      <c r="D34" s="98"/>
      <c r="E34" s="98"/>
      <c r="F34" s="98"/>
      <c r="G34" s="98"/>
      <c r="H34" s="98"/>
      <c r="I34" s="95"/>
      <c r="J34" s="98"/>
      <c r="K34" s="98"/>
      <c r="L34" s="98"/>
      <c r="M34" s="98"/>
      <c r="N34" s="99"/>
      <c r="O34" s="100"/>
      <c r="P34" s="101">
        <f aca="true" t="shared" si="3" ref="P34:P58">(M34*111.9*39.67)/1000</f>
        <v>0</v>
      </c>
      <c r="Q34" s="102"/>
      <c r="R34" s="5"/>
    </row>
    <row r="35" spans="1:18" s="3" customFormat="1" ht="13.5" customHeight="1">
      <c r="A35" s="61" t="s">
        <v>100</v>
      </c>
      <c r="B35" s="98">
        <v>500</v>
      </c>
      <c r="C35" s="99">
        <f>SUM(D35:H35,J35)</f>
        <v>134897</v>
      </c>
      <c r="D35" s="98">
        <v>136</v>
      </c>
      <c r="E35" s="98">
        <v>2040</v>
      </c>
      <c r="F35" s="98">
        <v>2954</v>
      </c>
      <c r="G35" s="98">
        <v>26008</v>
      </c>
      <c r="H35" s="98">
        <v>44502</v>
      </c>
      <c r="I35" s="94"/>
      <c r="J35" s="98">
        <v>59257</v>
      </c>
      <c r="K35" s="98">
        <v>38975</v>
      </c>
      <c r="L35" s="98">
        <v>2438</v>
      </c>
      <c r="M35" s="98">
        <v>200194</v>
      </c>
      <c r="N35" s="99">
        <f>M35*112.7/1000</f>
        <v>22561.8638</v>
      </c>
      <c r="O35" s="100">
        <f>N35*0.825</f>
        <v>18613.537634999997</v>
      </c>
      <c r="P35" s="101">
        <f t="shared" si="3"/>
        <v>888675.7801620001</v>
      </c>
      <c r="Q35" s="105" t="s">
        <v>54</v>
      </c>
      <c r="R35" s="5"/>
    </row>
    <row r="36" spans="1:18" s="3" customFormat="1" ht="13.5" customHeight="1">
      <c r="A36" s="61" t="s">
        <v>101</v>
      </c>
      <c r="B36" s="98">
        <v>343</v>
      </c>
      <c r="C36" s="99">
        <f>SUM(D36:H36,J36)</f>
        <v>83268</v>
      </c>
      <c r="D36" s="98">
        <v>526</v>
      </c>
      <c r="E36" s="98">
        <v>9661</v>
      </c>
      <c r="F36" s="98">
        <v>10771</v>
      </c>
      <c r="G36" s="98">
        <v>23247</v>
      </c>
      <c r="H36" s="98">
        <v>19876</v>
      </c>
      <c r="I36" s="94"/>
      <c r="J36" s="98">
        <v>19187</v>
      </c>
      <c r="K36" s="98">
        <v>99803</v>
      </c>
      <c r="L36" s="98">
        <v>7549</v>
      </c>
      <c r="M36" s="98">
        <v>123738</v>
      </c>
      <c r="N36" s="99">
        <f>M36*112.7/1000</f>
        <v>13945.2726</v>
      </c>
      <c r="O36" s="100">
        <f>N36*0.825</f>
        <v>11504.849895</v>
      </c>
      <c r="P36" s="101">
        <f t="shared" si="3"/>
        <v>549282.0148740001</v>
      </c>
      <c r="Q36" s="105" t="s">
        <v>55</v>
      </c>
      <c r="R36" s="5"/>
    </row>
    <row r="37" spans="1:18" s="3" customFormat="1" ht="13.5" customHeight="1">
      <c r="A37" s="61" t="s">
        <v>102</v>
      </c>
      <c r="B37" s="98">
        <v>780</v>
      </c>
      <c r="C37" s="99">
        <f>SUM(D37:H37,J37)</f>
        <v>189416</v>
      </c>
      <c r="D37" s="98">
        <v>612</v>
      </c>
      <c r="E37" s="98">
        <v>10785</v>
      </c>
      <c r="F37" s="98">
        <v>17854</v>
      </c>
      <c r="G37" s="98">
        <v>41161</v>
      </c>
      <c r="H37" s="98">
        <v>55020</v>
      </c>
      <c r="I37" s="94"/>
      <c r="J37" s="98">
        <v>63984</v>
      </c>
      <c r="K37" s="98">
        <v>151195</v>
      </c>
      <c r="L37" s="98">
        <v>21130</v>
      </c>
      <c r="M37" s="98">
        <v>280674</v>
      </c>
      <c r="N37" s="99">
        <f>M37*112.7/1000</f>
        <v>31631.9598</v>
      </c>
      <c r="O37" s="100">
        <f>N37*0.825</f>
        <v>26096.366835</v>
      </c>
      <c r="P37" s="101">
        <f t="shared" si="3"/>
        <v>1245932.3752020001</v>
      </c>
      <c r="Q37" s="105" t="s">
        <v>56</v>
      </c>
      <c r="R37" s="5"/>
    </row>
    <row r="38" spans="1:18" s="3" customFormat="1" ht="13.5" customHeight="1">
      <c r="A38" s="61" t="s">
        <v>103</v>
      </c>
      <c r="B38" s="98">
        <v>741</v>
      </c>
      <c r="C38" s="99">
        <f>SUM(D38:H38,J38)</f>
        <v>84967</v>
      </c>
      <c r="D38" s="98">
        <v>374</v>
      </c>
      <c r="E38" s="98">
        <v>7125</v>
      </c>
      <c r="F38" s="98">
        <v>8800</v>
      </c>
      <c r="G38" s="98">
        <v>18270</v>
      </c>
      <c r="H38" s="98">
        <v>23034</v>
      </c>
      <c r="I38" s="94"/>
      <c r="J38" s="98">
        <v>27364</v>
      </c>
      <c r="K38" s="98">
        <v>88246</v>
      </c>
      <c r="L38" s="98">
        <v>5934</v>
      </c>
      <c r="M38" s="98">
        <v>125750</v>
      </c>
      <c r="N38" s="99">
        <f>M38*112.7/1000</f>
        <v>14172.025</v>
      </c>
      <c r="O38" s="100">
        <f>N38*0.825</f>
        <v>11691.920624999999</v>
      </c>
      <c r="P38" s="101">
        <f t="shared" si="3"/>
        <v>558213.42975</v>
      </c>
      <c r="Q38" s="105" t="s">
        <v>57</v>
      </c>
      <c r="R38" s="5"/>
    </row>
    <row r="39" spans="1:18" s="3" customFormat="1" ht="13.5" customHeight="1">
      <c r="A39" s="61" t="s">
        <v>104</v>
      </c>
      <c r="B39" s="98">
        <v>399</v>
      </c>
      <c r="C39" s="99">
        <f>SUM(D39:H39,J39)</f>
        <v>110541</v>
      </c>
      <c r="D39" s="98">
        <v>861</v>
      </c>
      <c r="E39" s="98">
        <v>12317</v>
      </c>
      <c r="F39" s="98">
        <v>18460</v>
      </c>
      <c r="G39" s="98">
        <v>24214</v>
      </c>
      <c r="H39" s="98">
        <v>28593</v>
      </c>
      <c r="I39" s="94"/>
      <c r="J39" s="98">
        <v>26096</v>
      </c>
      <c r="K39" s="98">
        <v>137725</v>
      </c>
      <c r="L39" s="98">
        <v>11128</v>
      </c>
      <c r="M39" s="98">
        <v>163978</v>
      </c>
      <c r="N39" s="99">
        <f>M39*112.7/1000</f>
        <v>18480.320600000003</v>
      </c>
      <c r="O39" s="100">
        <f>N39*0.825</f>
        <v>15246.264495000001</v>
      </c>
      <c r="P39" s="101">
        <f t="shared" si="3"/>
        <v>727910.312394</v>
      </c>
      <c r="Q39" s="105" t="s">
        <v>58</v>
      </c>
      <c r="R39" s="5"/>
    </row>
    <row r="40" spans="1:18" s="3" customFormat="1" ht="13.5" customHeight="1">
      <c r="A40" s="106"/>
      <c r="B40" s="98"/>
      <c r="C40" s="99"/>
      <c r="D40" s="98"/>
      <c r="E40" s="98"/>
      <c r="F40" s="98"/>
      <c r="G40" s="98"/>
      <c r="H40" s="98"/>
      <c r="I40" s="94"/>
      <c r="J40" s="98"/>
      <c r="K40" s="98"/>
      <c r="L40" s="98"/>
      <c r="M40" s="98"/>
      <c r="N40" s="99"/>
      <c r="O40" s="100"/>
      <c r="P40" s="101">
        <f t="shared" si="3"/>
        <v>0</v>
      </c>
      <c r="Q40" s="105"/>
      <c r="R40" s="5"/>
    </row>
    <row r="41" spans="1:18" s="3" customFormat="1" ht="13.5" customHeight="1">
      <c r="A41" s="61" t="s">
        <v>105</v>
      </c>
      <c r="B41" s="98">
        <v>380</v>
      </c>
      <c r="C41" s="99">
        <f>SUM(D41:H41,J41)</f>
        <v>176693</v>
      </c>
      <c r="D41" s="98">
        <v>646</v>
      </c>
      <c r="E41" s="98">
        <v>12308</v>
      </c>
      <c r="F41" s="98">
        <v>16144</v>
      </c>
      <c r="G41" s="98">
        <v>43009</v>
      </c>
      <c r="H41" s="98">
        <v>49702</v>
      </c>
      <c r="I41" s="94"/>
      <c r="J41" s="98">
        <v>54884</v>
      </c>
      <c r="K41" s="98">
        <v>151580</v>
      </c>
      <c r="L41" s="98">
        <v>28035</v>
      </c>
      <c r="M41" s="98">
        <v>261560</v>
      </c>
      <c r="N41" s="99">
        <f>M41*112.7/1000</f>
        <v>29477.812</v>
      </c>
      <c r="O41" s="100">
        <f>N41*0.825</f>
        <v>24319.1949</v>
      </c>
      <c r="P41" s="101">
        <f t="shared" si="3"/>
        <v>1161083.9338800001</v>
      </c>
      <c r="Q41" s="105" t="s">
        <v>59</v>
      </c>
      <c r="R41" s="5"/>
    </row>
    <row r="42" spans="1:18" s="3" customFormat="1" ht="13.5" customHeight="1">
      <c r="A42" s="61" t="s">
        <v>106</v>
      </c>
      <c r="B42" s="98">
        <v>982</v>
      </c>
      <c r="C42" s="99">
        <f>SUM(D42:H42,J42)</f>
        <v>856476</v>
      </c>
      <c r="D42" s="98">
        <v>3798</v>
      </c>
      <c r="E42" s="98">
        <v>84843</v>
      </c>
      <c r="F42" s="98">
        <v>101360</v>
      </c>
      <c r="G42" s="98">
        <v>230836</v>
      </c>
      <c r="H42" s="98">
        <v>213852</v>
      </c>
      <c r="I42" s="94"/>
      <c r="J42" s="98">
        <v>221787</v>
      </c>
      <c r="K42" s="98">
        <v>1399199</v>
      </c>
      <c r="L42" s="98">
        <v>231658</v>
      </c>
      <c r="M42" s="98">
        <v>1268566</v>
      </c>
      <c r="N42" s="99">
        <f>M42*112.7/1000</f>
        <v>142967.38820000002</v>
      </c>
      <c r="O42" s="100">
        <f>N42*0.825</f>
        <v>117948.09526500001</v>
      </c>
      <c r="P42" s="101">
        <f t="shared" si="3"/>
        <v>5631257.079318001</v>
      </c>
      <c r="Q42" s="105" t="s">
        <v>60</v>
      </c>
      <c r="R42" s="5"/>
    </row>
    <row r="43" spans="1:18" s="3" customFormat="1" ht="13.5" customHeight="1">
      <c r="A43" s="61" t="s">
        <v>107</v>
      </c>
      <c r="B43" s="98">
        <v>177</v>
      </c>
      <c r="C43" s="99">
        <f>SUM(D43:H43,J43)</f>
        <v>131173</v>
      </c>
      <c r="D43" s="98">
        <v>735</v>
      </c>
      <c r="E43" s="98">
        <v>14966</v>
      </c>
      <c r="F43" s="98">
        <v>20551</v>
      </c>
      <c r="G43" s="98">
        <v>33632</v>
      </c>
      <c r="H43" s="98">
        <v>29365</v>
      </c>
      <c r="I43" s="94"/>
      <c r="J43" s="98">
        <v>31924</v>
      </c>
      <c r="K43" s="98">
        <v>233758</v>
      </c>
      <c r="L43" s="98">
        <v>14823</v>
      </c>
      <c r="M43" s="98">
        <v>194158</v>
      </c>
      <c r="N43" s="99">
        <f>M43*112.7/1000</f>
        <v>21881.606600000003</v>
      </c>
      <c r="O43" s="100">
        <f>N43*0.825</f>
        <v>18052.325445000002</v>
      </c>
      <c r="P43" s="101">
        <f t="shared" si="3"/>
        <v>861881.535534</v>
      </c>
      <c r="Q43" s="105" t="s">
        <v>61</v>
      </c>
      <c r="R43" s="5"/>
    </row>
    <row r="44" spans="1:18" s="3" customFormat="1" ht="13.5" customHeight="1">
      <c r="A44" s="61" t="s">
        <v>108</v>
      </c>
      <c r="B44" s="98">
        <v>1790</v>
      </c>
      <c r="C44" s="99">
        <f>SUM(D44:H44,J44)</f>
        <v>1425306</v>
      </c>
      <c r="D44" s="98">
        <v>7772</v>
      </c>
      <c r="E44" s="98">
        <v>171264</v>
      </c>
      <c r="F44" s="98">
        <v>205748</v>
      </c>
      <c r="G44" s="98">
        <v>341023</v>
      </c>
      <c r="H44" s="98">
        <v>356209</v>
      </c>
      <c r="I44" s="94"/>
      <c r="J44" s="98">
        <v>343290</v>
      </c>
      <c r="K44" s="98">
        <v>1849550</v>
      </c>
      <c r="L44" s="98">
        <v>426316</v>
      </c>
      <c r="M44" s="98">
        <v>2110588</v>
      </c>
      <c r="N44" s="99">
        <f>M44*112.7/1000</f>
        <v>237863.2676</v>
      </c>
      <c r="O44" s="100">
        <f>N44*0.825</f>
        <v>196237.19577</v>
      </c>
      <c r="P44" s="101">
        <f t="shared" si="3"/>
        <v>9369054.204924002</v>
      </c>
      <c r="Q44" s="105" t="s">
        <v>62</v>
      </c>
      <c r="R44" s="5"/>
    </row>
    <row r="45" spans="1:18" s="3" customFormat="1" ht="13.5" customHeight="1">
      <c r="A45" s="61" t="s">
        <v>109</v>
      </c>
      <c r="B45" s="98">
        <v>425</v>
      </c>
      <c r="C45" s="99">
        <f>SUM(D45:H45,J45)</f>
        <v>387412</v>
      </c>
      <c r="D45" s="98">
        <v>1859</v>
      </c>
      <c r="E45" s="98">
        <v>46018</v>
      </c>
      <c r="F45" s="98">
        <v>57799</v>
      </c>
      <c r="G45" s="98">
        <v>89812</v>
      </c>
      <c r="H45" s="98">
        <v>95374</v>
      </c>
      <c r="I45" s="94"/>
      <c r="J45" s="98">
        <v>96550</v>
      </c>
      <c r="K45" s="98">
        <v>627577</v>
      </c>
      <c r="L45" s="98">
        <v>85014</v>
      </c>
      <c r="M45" s="98">
        <v>573420</v>
      </c>
      <c r="N45" s="99">
        <f>M45*112.7/1000</f>
        <v>64624.434</v>
      </c>
      <c r="O45" s="100">
        <f>N45*0.825</f>
        <v>53315.15805</v>
      </c>
      <c r="P45" s="101">
        <f t="shared" si="3"/>
        <v>2545453.2396600004</v>
      </c>
      <c r="Q45" s="105" t="s">
        <v>63</v>
      </c>
      <c r="R45" s="5"/>
    </row>
    <row r="46" spans="1:18" s="3" customFormat="1" ht="13.5" customHeight="1">
      <c r="A46" s="103"/>
      <c r="B46" s="98"/>
      <c r="C46" s="99"/>
      <c r="D46" s="98"/>
      <c r="E46" s="98"/>
      <c r="F46" s="98"/>
      <c r="G46" s="98"/>
      <c r="H46" s="98"/>
      <c r="I46" s="94"/>
      <c r="J46" s="98"/>
      <c r="K46" s="98"/>
      <c r="L46" s="98"/>
      <c r="M46" s="98"/>
      <c r="N46" s="99"/>
      <c r="O46" s="100"/>
      <c r="P46" s="101">
        <f t="shared" si="3"/>
        <v>0</v>
      </c>
      <c r="Q46" s="105"/>
      <c r="R46" s="5"/>
    </row>
    <row r="47" spans="1:18" s="3" customFormat="1" ht="13.5" customHeight="1">
      <c r="A47" s="61" t="s">
        <v>110</v>
      </c>
      <c r="B47" s="98">
        <v>1471</v>
      </c>
      <c r="C47" s="99">
        <f aca="true" t="shared" si="4" ref="C47:C52">SUM(D47:H47,J47)</f>
        <v>845569</v>
      </c>
      <c r="D47" s="98">
        <v>5397</v>
      </c>
      <c r="E47" s="98">
        <v>108328</v>
      </c>
      <c r="F47" s="98">
        <v>126714</v>
      </c>
      <c r="G47" s="98">
        <v>207275</v>
      </c>
      <c r="H47" s="98">
        <v>202018</v>
      </c>
      <c r="I47" s="94"/>
      <c r="J47" s="98">
        <v>195837</v>
      </c>
      <c r="K47" s="98">
        <v>1729607</v>
      </c>
      <c r="L47" s="98">
        <v>218086</v>
      </c>
      <c r="M47" s="98">
        <v>1252470</v>
      </c>
      <c r="N47" s="99">
        <f aca="true" t="shared" si="5" ref="N47:N52">M47*112.7/1000</f>
        <v>141153.369</v>
      </c>
      <c r="O47" s="100">
        <f aca="true" t="shared" si="6" ref="O47:O52">N47*0.825</f>
        <v>116451.529425</v>
      </c>
      <c r="P47" s="101">
        <f t="shared" si="3"/>
        <v>5559805.760310001</v>
      </c>
      <c r="Q47" s="105" t="s">
        <v>64</v>
      </c>
      <c r="R47" s="5"/>
    </row>
    <row r="48" spans="1:18" s="3" customFormat="1" ht="13.5" customHeight="1">
      <c r="A48" s="61" t="s">
        <v>111</v>
      </c>
      <c r="B48" s="98">
        <v>1009</v>
      </c>
      <c r="C48" s="99">
        <f t="shared" si="4"/>
        <v>516139</v>
      </c>
      <c r="D48" s="98">
        <v>3323</v>
      </c>
      <c r="E48" s="98">
        <v>65920</v>
      </c>
      <c r="F48" s="98">
        <v>82845</v>
      </c>
      <c r="G48" s="98">
        <v>121061</v>
      </c>
      <c r="H48" s="98">
        <v>126088</v>
      </c>
      <c r="I48" s="94"/>
      <c r="J48" s="98">
        <v>116902</v>
      </c>
      <c r="K48" s="98">
        <v>1019238</v>
      </c>
      <c r="L48" s="98">
        <v>151965</v>
      </c>
      <c r="M48" s="98">
        <v>764560</v>
      </c>
      <c r="N48" s="99">
        <f t="shared" si="5"/>
        <v>86165.912</v>
      </c>
      <c r="O48" s="100">
        <f t="shared" si="6"/>
        <v>71086.8774</v>
      </c>
      <c r="P48" s="101">
        <f t="shared" si="3"/>
        <v>3393937.65288</v>
      </c>
      <c r="Q48" s="105" t="s">
        <v>65</v>
      </c>
      <c r="R48" s="5"/>
    </row>
    <row r="49" spans="1:18" s="3" customFormat="1" ht="13.5" customHeight="1">
      <c r="A49" s="61" t="s">
        <v>112</v>
      </c>
      <c r="B49" s="98">
        <v>3170</v>
      </c>
      <c r="C49" s="99">
        <f t="shared" si="4"/>
        <v>1609596</v>
      </c>
      <c r="D49" s="98">
        <v>8952</v>
      </c>
      <c r="E49" s="98">
        <v>225416</v>
      </c>
      <c r="F49" s="98">
        <v>294146</v>
      </c>
      <c r="G49" s="98">
        <v>410152</v>
      </c>
      <c r="H49" s="98">
        <v>332310</v>
      </c>
      <c r="I49" s="94"/>
      <c r="J49" s="98">
        <v>338620</v>
      </c>
      <c r="K49" s="98">
        <v>2687534</v>
      </c>
      <c r="L49" s="98">
        <v>686946</v>
      </c>
      <c r="M49" s="98">
        <v>2383214</v>
      </c>
      <c r="N49" s="99">
        <f t="shared" si="5"/>
        <v>268588.2178</v>
      </c>
      <c r="O49" s="100">
        <f t="shared" si="6"/>
        <v>221585.279685</v>
      </c>
      <c r="P49" s="101">
        <f t="shared" si="3"/>
        <v>10579260.920622002</v>
      </c>
      <c r="Q49" s="105" t="s">
        <v>66</v>
      </c>
      <c r="R49" s="5"/>
    </row>
    <row r="50" spans="1:18" s="3" customFormat="1" ht="13.5" customHeight="1">
      <c r="A50" s="61" t="s">
        <v>113</v>
      </c>
      <c r="B50" s="98">
        <v>417</v>
      </c>
      <c r="C50" s="99">
        <f t="shared" si="4"/>
        <v>75681</v>
      </c>
      <c r="D50" s="98">
        <v>526</v>
      </c>
      <c r="E50" s="98">
        <v>9001</v>
      </c>
      <c r="F50" s="98">
        <v>13120</v>
      </c>
      <c r="G50" s="98">
        <v>18441</v>
      </c>
      <c r="H50" s="98">
        <v>17234</v>
      </c>
      <c r="I50" s="94"/>
      <c r="J50" s="98">
        <v>17359</v>
      </c>
      <c r="K50" s="98">
        <v>118791</v>
      </c>
      <c r="L50" s="98">
        <v>10614</v>
      </c>
      <c r="M50" s="98">
        <v>111666</v>
      </c>
      <c r="N50" s="99">
        <f t="shared" si="5"/>
        <v>12584.7582</v>
      </c>
      <c r="O50" s="100">
        <f t="shared" si="6"/>
        <v>10382.425514999999</v>
      </c>
      <c r="P50" s="101">
        <f t="shared" si="3"/>
        <v>495693.525618</v>
      </c>
      <c r="Q50" s="105" t="s">
        <v>67</v>
      </c>
      <c r="R50" s="5"/>
    </row>
    <row r="51" spans="1:18" s="3" customFormat="1" ht="13.5" customHeight="1">
      <c r="A51" s="61" t="s">
        <v>114</v>
      </c>
      <c r="B51" s="98">
        <v>224</v>
      </c>
      <c r="C51" s="99">
        <f t="shared" si="4"/>
        <v>103183</v>
      </c>
      <c r="D51" s="98">
        <v>686</v>
      </c>
      <c r="E51" s="98">
        <v>10044</v>
      </c>
      <c r="F51" s="98">
        <v>14335</v>
      </c>
      <c r="G51" s="98">
        <v>22104</v>
      </c>
      <c r="H51" s="98">
        <v>27999</v>
      </c>
      <c r="I51" s="94"/>
      <c r="J51" s="98">
        <v>28015</v>
      </c>
      <c r="K51" s="98">
        <v>142951</v>
      </c>
      <c r="L51" s="98">
        <v>21917</v>
      </c>
      <c r="M51" s="98">
        <v>152912</v>
      </c>
      <c r="N51" s="99">
        <f t="shared" si="5"/>
        <v>17233.1824</v>
      </c>
      <c r="O51" s="100">
        <f t="shared" si="6"/>
        <v>14217.37548</v>
      </c>
      <c r="P51" s="101">
        <f t="shared" si="3"/>
        <v>678787.5305760001</v>
      </c>
      <c r="Q51" s="105" t="s">
        <v>68</v>
      </c>
      <c r="R51" s="5"/>
    </row>
    <row r="52" spans="1:18" s="3" customFormat="1" ht="13.5" customHeight="1">
      <c r="A52" s="61" t="s">
        <v>115</v>
      </c>
      <c r="B52" s="98">
        <v>49</v>
      </c>
      <c r="C52" s="99">
        <f t="shared" si="4"/>
        <v>15461</v>
      </c>
      <c r="D52" s="98">
        <v>126</v>
      </c>
      <c r="E52" s="98">
        <v>1797</v>
      </c>
      <c r="F52" s="98">
        <v>2355</v>
      </c>
      <c r="G52" s="98">
        <v>3427</v>
      </c>
      <c r="H52" s="98">
        <v>4524</v>
      </c>
      <c r="I52" s="94"/>
      <c r="J52" s="98">
        <v>3232</v>
      </c>
      <c r="K52" s="98">
        <v>24894</v>
      </c>
      <c r="L52" s="98">
        <v>270</v>
      </c>
      <c r="M52" s="98">
        <v>22132</v>
      </c>
      <c r="N52" s="99">
        <f t="shared" si="5"/>
        <v>2494.2763999999997</v>
      </c>
      <c r="O52" s="100">
        <f t="shared" si="6"/>
        <v>2057.7780299999995</v>
      </c>
      <c r="P52" s="101">
        <f t="shared" si="3"/>
        <v>98245.56363600002</v>
      </c>
      <c r="Q52" s="105" t="s">
        <v>69</v>
      </c>
      <c r="R52" s="5"/>
    </row>
    <row r="53" spans="1:18" s="3" customFormat="1" ht="13.5" customHeight="1">
      <c r="A53" s="103"/>
      <c r="B53" s="98"/>
      <c r="C53" s="99"/>
      <c r="D53" s="98"/>
      <c r="E53" s="98"/>
      <c r="F53" s="98"/>
      <c r="G53" s="98"/>
      <c r="H53" s="98"/>
      <c r="I53" s="94"/>
      <c r="J53" s="98"/>
      <c r="K53" s="98"/>
      <c r="L53" s="98"/>
      <c r="M53" s="98"/>
      <c r="N53" s="99"/>
      <c r="O53" s="100"/>
      <c r="P53" s="101">
        <f t="shared" si="3"/>
        <v>0</v>
      </c>
      <c r="Q53" s="105"/>
      <c r="R53" s="5"/>
    </row>
    <row r="54" spans="1:18" s="3" customFormat="1" ht="13.5" customHeight="1">
      <c r="A54" s="61" t="s">
        <v>116</v>
      </c>
      <c r="B54" s="98">
        <v>11</v>
      </c>
      <c r="C54" s="99">
        <f>SUM(D54:H54,J54)</f>
        <v>979</v>
      </c>
      <c r="D54" s="98">
        <v>3</v>
      </c>
      <c r="E54" s="98">
        <v>49</v>
      </c>
      <c r="F54" s="98">
        <v>148</v>
      </c>
      <c r="G54" s="98">
        <v>156</v>
      </c>
      <c r="H54" s="98">
        <v>301</v>
      </c>
      <c r="I54" s="94"/>
      <c r="J54" s="98">
        <v>322</v>
      </c>
      <c r="K54" s="98">
        <v>235</v>
      </c>
      <c r="L54" s="98">
        <v>29</v>
      </c>
      <c r="M54" s="98">
        <v>1006</v>
      </c>
      <c r="N54" s="99">
        <f>M54*112.7/1000</f>
        <v>113.3762</v>
      </c>
      <c r="O54" s="100">
        <f>N54*0.825</f>
        <v>93.535365</v>
      </c>
      <c r="P54" s="101">
        <f t="shared" si="3"/>
        <v>4465.707438</v>
      </c>
      <c r="Q54" s="105" t="s">
        <v>70</v>
      </c>
      <c r="R54" s="5"/>
    </row>
    <row r="55" spans="1:18" s="3" customFormat="1" ht="13.5" customHeight="1">
      <c r="A55" s="61" t="s">
        <v>117</v>
      </c>
      <c r="B55" s="98">
        <v>35</v>
      </c>
      <c r="C55" s="99">
        <f>SUM(D55:H55,J55)</f>
        <v>9395</v>
      </c>
      <c r="D55" s="98">
        <v>66</v>
      </c>
      <c r="E55" s="98">
        <v>732</v>
      </c>
      <c r="F55" s="98">
        <v>2159</v>
      </c>
      <c r="G55" s="98">
        <v>1944</v>
      </c>
      <c r="H55" s="98">
        <v>2553</v>
      </c>
      <c r="I55" s="94"/>
      <c r="J55" s="98">
        <v>1941</v>
      </c>
      <c r="K55" s="98">
        <v>9229</v>
      </c>
      <c r="L55" s="98">
        <v>298</v>
      </c>
      <c r="M55" s="98">
        <v>14084</v>
      </c>
      <c r="N55" s="99">
        <f>M55*112.7/1000</f>
        <v>1587.2668</v>
      </c>
      <c r="O55" s="100">
        <f>N55*0.825</f>
        <v>1309.49511</v>
      </c>
      <c r="P55" s="101">
        <f t="shared" si="3"/>
        <v>62519.904132</v>
      </c>
      <c r="Q55" s="105" t="s">
        <v>71</v>
      </c>
      <c r="R55" s="5"/>
    </row>
    <row r="56" spans="1:18" s="3" customFormat="1" ht="13.5" customHeight="1">
      <c r="A56" s="61" t="s">
        <v>118</v>
      </c>
      <c r="B56" s="107">
        <v>45</v>
      </c>
      <c r="C56" s="108">
        <f>SUM(D56:H56,J56)</f>
        <v>12857</v>
      </c>
      <c r="D56" s="107">
        <v>21</v>
      </c>
      <c r="E56" s="107">
        <v>128</v>
      </c>
      <c r="F56" s="107">
        <v>159</v>
      </c>
      <c r="G56" s="107">
        <v>3609</v>
      </c>
      <c r="H56" s="107">
        <v>4565</v>
      </c>
      <c r="I56" s="109"/>
      <c r="J56" s="107">
        <v>4375</v>
      </c>
      <c r="K56" s="107">
        <v>680</v>
      </c>
      <c r="L56" s="107">
        <v>519</v>
      </c>
      <c r="M56" s="107">
        <v>19114</v>
      </c>
      <c r="N56" s="99">
        <f>M56*112.7/1000</f>
        <v>2154.1478</v>
      </c>
      <c r="O56" s="100">
        <f>N56*0.825</f>
        <v>1777.171935</v>
      </c>
      <c r="P56" s="101">
        <f t="shared" si="3"/>
        <v>84848.44132200001</v>
      </c>
      <c r="Q56" s="105" t="s">
        <v>72</v>
      </c>
      <c r="R56" s="5"/>
    </row>
    <row r="57" spans="1:18" s="3" customFormat="1" ht="13.5" customHeight="1">
      <c r="A57" s="61" t="s">
        <v>119</v>
      </c>
      <c r="B57" s="107">
        <v>15</v>
      </c>
      <c r="C57" s="108">
        <f>SUM(D57:H57,J57)</f>
        <v>5766</v>
      </c>
      <c r="D57" s="107">
        <v>29</v>
      </c>
      <c r="E57" s="107">
        <v>474</v>
      </c>
      <c r="F57" s="107">
        <v>890</v>
      </c>
      <c r="G57" s="107">
        <v>1486</v>
      </c>
      <c r="H57" s="107">
        <v>1226</v>
      </c>
      <c r="I57" s="109"/>
      <c r="J57" s="107">
        <v>1661</v>
      </c>
      <c r="K57" s="107">
        <v>2321</v>
      </c>
      <c r="L57" s="107">
        <v>2527</v>
      </c>
      <c r="M57" s="107">
        <v>8048</v>
      </c>
      <c r="N57" s="99">
        <f>M57*112.7/1000</f>
        <v>907.0096</v>
      </c>
      <c r="O57" s="100">
        <f>N57*0.825</f>
        <v>748.28292</v>
      </c>
      <c r="P57" s="101">
        <f t="shared" si="3"/>
        <v>35725.659504</v>
      </c>
      <c r="Q57" s="105" t="s">
        <v>73</v>
      </c>
      <c r="R57" s="5"/>
    </row>
    <row r="58" spans="1:18" s="3" customFormat="1" ht="13.5" customHeight="1">
      <c r="A58" s="61" t="s">
        <v>120</v>
      </c>
      <c r="B58" s="98">
        <v>44</v>
      </c>
      <c r="C58" s="99">
        <f>SUM(D58:H58,J58)</f>
        <v>12991</v>
      </c>
      <c r="D58" s="98">
        <v>109</v>
      </c>
      <c r="E58" s="98">
        <v>2130</v>
      </c>
      <c r="F58" s="98">
        <v>1817</v>
      </c>
      <c r="G58" s="98">
        <v>2939</v>
      </c>
      <c r="H58" s="98">
        <v>3565</v>
      </c>
      <c r="I58" s="94"/>
      <c r="J58" s="98">
        <v>2431</v>
      </c>
      <c r="K58" s="98">
        <v>26047</v>
      </c>
      <c r="L58" s="98">
        <v>1438</v>
      </c>
      <c r="M58" s="98">
        <v>19114</v>
      </c>
      <c r="N58" s="99">
        <f>M58*112.7/1000</f>
        <v>2154.1478</v>
      </c>
      <c r="O58" s="100">
        <f>N58*0.825</f>
        <v>1777.171935</v>
      </c>
      <c r="P58" s="101">
        <f t="shared" si="3"/>
        <v>84848.44132200001</v>
      </c>
      <c r="Q58" s="105" t="s">
        <v>74</v>
      </c>
      <c r="R58" s="5"/>
    </row>
    <row r="59" spans="1:18" s="3" customFormat="1" ht="4.5" customHeight="1">
      <c r="A59" s="110"/>
      <c r="B59" s="13"/>
      <c r="C59" s="13"/>
      <c r="D59" s="13"/>
      <c r="E59" s="13"/>
      <c r="F59" s="13"/>
      <c r="G59" s="13"/>
      <c r="H59" s="13"/>
      <c r="J59" s="111"/>
      <c r="K59" s="13"/>
      <c r="L59" s="13"/>
      <c r="M59" s="13"/>
      <c r="N59" s="13"/>
      <c r="O59" s="112"/>
      <c r="P59" s="13"/>
      <c r="Q59" s="111"/>
      <c r="R59" s="5"/>
    </row>
    <row r="60" spans="1:18" s="116" customFormat="1" ht="9.75" customHeight="1">
      <c r="A60" s="67" t="s">
        <v>121</v>
      </c>
      <c r="B60" s="113"/>
      <c r="C60" s="114"/>
      <c r="D60" s="115"/>
      <c r="J60" s="117" t="s">
        <v>75</v>
      </c>
      <c r="O60" s="118"/>
      <c r="Q60" s="67"/>
      <c r="R60" s="119"/>
    </row>
    <row r="61" spans="1:20" s="116" customFormat="1" ht="9.75" customHeight="1">
      <c r="A61" s="120" t="s">
        <v>122</v>
      </c>
      <c r="B61" s="67"/>
      <c r="C61" s="67"/>
      <c r="D61" s="67"/>
      <c r="E61" s="67"/>
      <c r="F61" s="67"/>
      <c r="G61" s="67"/>
      <c r="H61" s="67"/>
      <c r="I61" s="67"/>
      <c r="J61" s="117" t="s">
        <v>76</v>
      </c>
      <c r="K61" s="67"/>
      <c r="L61" s="67"/>
      <c r="M61" s="67"/>
      <c r="N61" s="67"/>
      <c r="O61" s="121"/>
      <c r="P61" s="67"/>
      <c r="Q61" s="67"/>
      <c r="R61" s="76"/>
      <c r="S61" s="67"/>
      <c r="T61" s="67"/>
    </row>
    <row r="62" spans="1:18" s="116" customFormat="1" ht="9.75" customHeight="1">
      <c r="A62" s="122" t="s">
        <v>123</v>
      </c>
      <c r="J62" s="67" t="s">
        <v>77</v>
      </c>
      <c r="O62" s="118"/>
      <c r="Q62" s="67"/>
      <c r="R62" s="119"/>
    </row>
    <row r="63" spans="15:17" ht="15.75">
      <c r="O63" s="123"/>
      <c r="Q63" s="3"/>
    </row>
    <row r="64" spans="15:17" ht="15.75">
      <c r="O64" s="123"/>
      <c r="Q64" s="3"/>
    </row>
    <row r="65" ht="15.75">
      <c r="O65" s="123"/>
    </row>
    <row r="66" ht="15.75">
      <c r="O66" s="123"/>
    </row>
    <row r="67" ht="15.75">
      <c r="O67" s="123"/>
    </row>
    <row r="68" ht="15.75">
      <c r="O68" s="123"/>
    </row>
    <row r="69" ht="15.75">
      <c r="O69" s="123"/>
    </row>
    <row r="70" ht="15.75">
      <c r="O70" s="123"/>
    </row>
  </sheetData>
  <printOptions/>
  <pageMargins left="0.31496062992125984" right="0.31496062992125984" top="0.5511811023622047" bottom="1.1811023622047245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2003-06-25T08:13:25Z</dcterms:created>
  <dcterms:modified xsi:type="dcterms:W3CDTF">2003-06-25T08:13:25Z</dcterms:modified>
  <cp:category/>
  <cp:version/>
  <cp:contentType/>
  <cp:contentStatus/>
</cp:coreProperties>
</file>