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其他 (2)" sheetId="1" r:id="rId1"/>
  </sheets>
  <definedNames>
    <definedName name="_xlnm.Print_Area" localSheetId="0">'其他 (2)'!$A$1:$V$60</definedName>
  </definedNames>
  <calcPr fullCalcOnLoad="1"/>
</workbook>
</file>

<file path=xl/sharedStrings.xml><?xml version="1.0" encoding="utf-8"?>
<sst xmlns="http://schemas.openxmlformats.org/spreadsheetml/2006/main" count="164" uniqueCount="100">
  <si>
    <t>豆</t>
  </si>
  <si>
    <t xml:space="preserve"> Others</t>
  </si>
  <si>
    <t>Chinese Yam</t>
  </si>
  <si>
    <t>種植面積</t>
  </si>
  <si>
    <t>收穫面積</t>
  </si>
  <si>
    <t>Planted</t>
  </si>
  <si>
    <t>Harvested</t>
  </si>
  <si>
    <t>Yield</t>
  </si>
  <si>
    <t>Pro-</t>
  </si>
  <si>
    <t>Area</t>
  </si>
  <si>
    <t>per ha</t>
  </si>
  <si>
    <t>duction</t>
  </si>
  <si>
    <t>公頃</t>
  </si>
  <si>
    <t>公斤</t>
  </si>
  <si>
    <t>公噸</t>
  </si>
  <si>
    <t>ha</t>
  </si>
  <si>
    <t>kg</t>
  </si>
  <si>
    <t>m.t.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</si>
  <si>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</si>
  <si>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</si>
  <si>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</si>
  <si>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</si>
  <si>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</si>
  <si>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</si>
  <si>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</si>
  <si>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</si>
  <si>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</si>
  <si>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</si>
  <si>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</si>
  <si>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</si>
  <si>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</si>
  <si>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</si>
  <si>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</si>
  <si>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</si>
  <si>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50     90</t>
    </r>
    <r>
      <rPr>
        <sz val="8"/>
        <rFont val="標楷體"/>
        <family val="4"/>
      </rPr>
      <t>年農業統計年報</t>
    </r>
  </si>
  <si>
    <t xml:space="preserve">AG. STATISTICS YEARBOOK 2001        51   </t>
  </si>
  <si>
    <r>
      <t xml:space="preserve">  3.  </t>
    </r>
    <r>
      <rPr>
        <sz val="14"/>
        <rFont val="標楷體"/>
        <family val="4"/>
      </rPr>
      <t>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物</t>
    </r>
  </si>
  <si>
    <t xml:space="preserve">   3.  Special Crops</t>
  </si>
  <si>
    <r>
      <t xml:space="preserve">   (2)  </t>
    </r>
    <r>
      <rPr>
        <sz val="10"/>
        <rFont val="標楷體"/>
        <family val="4"/>
      </rPr>
      <t>茶、菸草、胡麻、其他</t>
    </r>
  </si>
  <si>
    <t xml:space="preserve">  (2) Tea, Tobacco, Sesame and Others</t>
  </si>
  <si>
    <r>
      <t>茶</t>
    </r>
    <r>
      <rPr>
        <sz val="8"/>
        <rFont val="Times New Roman"/>
        <family val="1"/>
      </rPr>
      <t xml:space="preserve">        </t>
    </r>
  </si>
  <si>
    <r>
      <t>菸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草</t>
    </r>
    <r>
      <rPr>
        <sz val="8"/>
        <rFont val="Times New Roman"/>
        <family val="1"/>
      </rPr>
      <t xml:space="preserve"> </t>
    </r>
  </si>
  <si>
    <r>
      <t>胡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麻</t>
    </r>
    <r>
      <rPr>
        <sz val="8"/>
        <rFont val="Times New Roman"/>
        <family val="1"/>
      </rPr>
      <t xml:space="preserve">  </t>
    </r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</si>
  <si>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</si>
  <si>
    <r>
      <t>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藥</t>
    </r>
    <r>
      <rPr>
        <sz val="8"/>
        <rFont val="Times New Roman"/>
        <family val="1"/>
      </rPr>
      <t xml:space="preserve">  </t>
    </r>
  </si>
  <si>
    <t>Tea</t>
  </si>
  <si>
    <t xml:space="preserve"> Tobacco</t>
  </si>
  <si>
    <t>Sesame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</si>
  <si>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</si>
  <si>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每公頃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</si>
  <si>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</si>
  <si>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</si>
  <si>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</si>
  <si>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</si>
  <si>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</si>
  <si>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</si>
  <si>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</si>
  <si>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</si>
  <si>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 xml:space="preserve"> Taipei Municipality</t>
  </si>
  <si>
    <t>高      雄      市</t>
  </si>
  <si>
    <t xml:space="preserve"> Kaohsiung Municipality</t>
  </si>
  <si>
    <t>臺  灣  省  合  計</t>
  </si>
  <si>
    <t>臺     北     縣</t>
  </si>
  <si>
    <t xml:space="preserve"> Taipei Hsien</t>
  </si>
  <si>
    <t>宜     蘭     縣</t>
  </si>
  <si>
    <t xml:space="preserve"> Yilan Hsien</t>
  </si>
  <si>
    <t>桃     園     縣</t>
  </si>
  <si>
    <t xml:space="preserve"> Taoyuan Hsien</t>
  </si>
  <si>
    <t>新     竹     縣</t>
  </si>
  <si>
    <t xml:space="preserve"> Hsinchu Hsien</t>
  </si>
  <si>
    <t>苗     栗     縣</t>
  </si>
  <si>
    <t xml:space="preserve"> Miaoli Hsien</t>
  </si>
  <si>
    <t>臺     中     縣</t>
  </si>
  <si>
    <t xml:space="preserve"> Taichung Hsien</t>
  </si>
  <si>
    <t>彰     化     縣</t>
  </si>
  <si>
    <t xml:space="preserve"> Changhwa Hsien</t>
  </si>
  <si>
    <t>南     投     縣</t>
  </si>
  <si>
    <t xml:space="preserve"> Nantou Hsien</t>
  </si>
  <si>
    <t>雲     林     縣</t>
  </si>
  <si>
    <t xml:space="preserve"> Yunlin Hsien</t>
  </si>
  <si>
    <t>嘉     義     縣</t>
  </si>
  <si>
    <t xml:space="preserve"> Chiayi Hsien</t>
  </si>
  <si>
    <t>臺     南     縣</t>
  </si>
  <si>
    <t xml:space="preserve"> Tainan Hsien</t>
  </si>
  <si>
    <t>高     雄     縣</t>
  </si>
  <si>
    <t xml:space="preserve"> Kaohsiung Hsien</t>
  </si>
  <si>
    <t>屏     東     縣</t>
  </si>
  <si>
    <t xml:space="preserve"> Pingtung Hsien</t>
  </si>
  <si>
    <t>臺     東     縣</t>
  </si>
  <si>
    <t xml:space="preserve"> Taitung Hsien</t>
  </si>
  <si>
    <t>花     蓮     縣</t>
  </si>
  <si>
    <t xml:space="preserve"> Hualien Hsien</t>
  </si>
  <si>
    <t>澎     湖     縣</t>
  </si>
  <si>
    <t xml:space="preserve"> Penghu Hsien</t>
  </si>
  <si>
    <t>基     隆     市</t>
  </si>
  <si>
    <t>新     竹     市</t>
  </si>
  <si>
    <t>臺     中     市</t>
  </si>
  <si>
    <t>嘉     義     市</t>
  </si>
  <si>
    <t>臺     南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</si>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</sst>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.00;[Red]0.00"/>
    <numFmt numFmtId="179" formatCode="0;[Red]0"/>
    <numFmt numFmtId="180" formatCode="_-* #\ ##0_-;\-* #\ ##0_-;_-* &quot;-&quot;_-;_-@_-"/>
    <numFmt numFmtId="181" formatCode="_-* #\ ##0.00_-;\-* #\ ##0.00_-;_-* &quot;-&quot;??_-;_-@_-"/>
    <numFmt numFmtId="182" formatCode="_-* #\ ##0_-;\-* #\ ##0_-;_-* &quot;-&quot;??_-;_-@_-"/>
    <numFmt numFmtId="183" formatCode="0.0;[Red]0.0"/>
    <numFmt numFmtId="184" formatCode="0.00_ "/>
    <numFmt numFmtId="185" formatCode="0_);[Red]\(0\)"/>
    <numFmt numFmtId="186" formatCode="0.0"/>
    <numFmt numFmtId="187" formatCode="0.000_);[Red]\(0.000\)"/>
    <numFmt numFmtId="188" formatCode="#,##0.000_ "/>
    <numFmt numFmtId="189" formatCode="_-* #,##0.000_-;\-* #,##0.000_-;_-* &quot;-&quot;???_-;_-@_-"/>
    <numFmt numFmtId="190" formatCode="_-* #\ ###\ ##0_-;\-* #\ ###\ ##0_-;_-* &quot;-&quot;_-;_-@_-"/>
  </numFmts>
  <fonts count="23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華康楷書體W5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0" fillId="0" borderId="0" xfId="21" applyFont="1" applyFill="1" applyAlignment="1">
      <alignment vertical="center"/>
      <protection/>
    </xf>
    <xf numFmtId="0" fontId="10" fillId="0" borderId="0" xfId="15" applyFont="1" applyFill="1" applyAlignment="1">
      <alignment/>
      <protection/>
    </xf>
    <xf numFmtId="0" fontId="10" fillId="0" borderId="0" xfId="15" applyFont="1" applyFill="1" applyAlignment="1" applyProtection="1">
      <alignment/>
      <protection/>
    </xf>
    <xf numFmtId="0" fontId="8" fillId="0" borderId="0" xfId="21" applyFont="1" applyAlignment="1" applyProtection="1">
      <alignment horizontal="right"/>
      <protection locked="0"/>
    </xf>
    <xf numFmtId="0" fontId="4" fillId="0" borderId="0" xfId="21" applyAlignment="1">
      <alignment horizontal="right"/>
      <protection/>
    </xf>
    <xf numFmtId="0" fontId="10" fillId="0" borderId="0" xfId="16" applyFont="1" applyAlignment="1">
      <alignment/>
      <protection/>
    </xf>
    <xf numFmtId="0" fontId="13" fillId="0" borderId="0" xfId="15" applyFont="1" applyFill="1" applyAlignment="1">
      <alignment horizontal="center" vertical="top"/>
      <protection/>
    </xf>
    <xf numFmtId="0" fontId="13" fillId="0" borderId="0" xfId="15" applyFont="1" applyFill="1" applyAlignment="1">
      <alignment/>
      <protection/>
    </xf>
    <xf numFmtId="0" fontId="13" fillId="0" borderId="0" xfId="16" applyFont="1" applyAlignment="1">
      <alignment/>
      <protection/>
    </xf>
    <xf numFmtId="0" fontId="15" fillId="0" borderId="0" xfId="15" applyFont="1" applyFill="1" applyAlignment="1">
      <alignment horizontal="center"/>
      <protection/>
    </xf>
    <xf numFmtId="0" fontId="15" fillId="0" borderId="0" xfId="16" applyFont="1" applyAlignment="1">
      <alignment/>
      <protection/>
    </xf>
    <xf numFmtId="0" fontId="8" fillId="0" borderId="1" xfId="16" applyFont="1" applyBorder="1">
      <alignment/>
      <protection/>
    </xf>
    <xf numFmtId="0" fontId="8" fillId="0" borderId="0" xfId="16" applyFont="1" applyBorder="1">
      <alignment/>
      <protection/>
    </xf>
    <xf numFmtId="0" fontId="8" fillId="0" borderId="0" xfId="16" applyFont="1">
      <alignment/>
      <protection/>
    </xf>
    <xf numFmtId="0" fontId="10" fillId="0" borderId="2" xfId="16" applyFont="1" applyBorder="1">
      <alignment/>
      <protection/>
    </xf>
    <xf numFmtId="0" fontId="9" fillId="0" borderId="3" xfId="16" applyFont="1" applyBorder="1" applyAlignment="1">
      <alignment horizontal="center" vertical="center"/>
      <protection/>
    </xf>
    <xf numFmtId="0" fontId="16" fillId="0" borderId="4" xfId="21" applyFont="1" applyBorder="1" applyAlignment="1">
      <alignment horizontal="center" vertical="center"/>
      <protection/>
    </xf>
    <xf numFmtId="0" fontId="16" fillId="0" borderId="4" xfId="21" applyFont="1" applyBorder="1" applyAlignment="1">
      <alignment horizontal="center" vertical="center"/>
      <protection/>
    </xf>
    <xf numFmtId="0" fontId="9" fillId="0" borderId="4" xfId="16" applyFont="1" applyBorder="1" applyAlignment="1">
      <alignment horizontal="center" vertical="center"/>
      <protection/>
    </xf>
    <xf numFmtId="0" fontId="17" fillId="0" borderId="4" xfId="21" applyFont="1" applyBorder="1" applyAlignment="1">
      <alignment horizontal="center" vertical="center"/>
      <protection/>
    </xf>
    <xf numFmtId="0" fontId="10" fillId="0" borderId="0" xfId="16" applyFont="1" applyBorder="1">
      <alignment/>
      <protection/>
    </xf>
    <xf numFmtId="0" fontId="9" fillId="0" borderId="5" xfId="16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6" fillId="0" borderId="6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9" fillId="0" borderId="7" xfId="16" applyFont="1" applyBorder="1" applyAlignment="1">
      <alignment horizontal="center" vertical="center"/>
      <protection/>
    </xf>
    <xf numFmtId="0" fontId="4" fillId="0" borderId="5" xfId="21" applyBorder="1" applyAlignment="1">
      <alignment horizontal="center" vertical="center"/>
      <protection/>
    </xf>
    <xf numFmtId="0" fontId="4" fillId="0" borderId="6" xfId="21" applyBorder="1" applyAlignment="1">
      <alignment horizontal="center" vertical="center"/>
      <protection/>
    </xf>
    <xf numFmtId="0" fontId="9" fillId="0" borderId="8" xfId="16" applyFont="1" applyBorder="1" applyAlignment="1">
      <alignment horizontal="center" vertical="center"/>
      <protection/>
    </xf>
    <xf numFmtId="0" fontId="9" fillId="0" borderId="5" xfId="16" applyFont="1" applyBorder="1" applyAlignment="1">
      <alignment horizontal="center" vertical="center"/>
      <protection/>
    </xf>
    <xf numFmtId="0" fontId="10" fillId="0" borderId="9" xfId="16" applyFont="1" applyBorder="1">
      <alignment/>
      <protection/>
    </xf>
    <xf numFmtId="0" fontId="10" fillId="0" borderId="0" xfId="16" applyFont="1">
      <alignment/>
      <protection/>
    </xf>
    <xf numFmtId="0" fontId="10" fillId="0" borderId="10" xfId="16" applyFont="1" applyBorder="1" applyAlignment="1">
      <alignment horizontal="center" vertical="center"/>
      <protection/>
    </xf>
    <xf numFmtId="0" fontId="16" fillId="0" borderId="11" xfId="21" applyFont="1" applyBorder="1" applyAlignment="1">
      <alignment horizontal="center" vertical="center"/>
      <protection/>
    </xf>
    <xf numFmtId="0" fontId="16" fillId="0" borderId="11" xfId="21" applyFont="1" applyBorder="1" applyAlignment="1">
      <alignment horizontal="center" vertical="center"/>
      <protection/>
    </xf>
    <xf numFmtId="0" fontId="10" fillId="0" borderId="11" xfId="16" applyFont="1" applyBorder="1" applyAlignment="1">
      <alignment horizontal="center" vertical="center"/>
      <protection/>
    </xf>
    <xf numFmtId="0" fontId="10" fillId="0" borderId="12" xfId="16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6" fillId="0" borderId="13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0" fillId="0" borderId="14" xfId="16" applyFont="1" applyBorder="1" applyAlignment="1">
      <alignment horizontal="center" vertical="center"/>
      <protection/>
    </xf>
    <xf numFmtId="0" fontId="10" fillId="0" borderId="15" xfId="16" applyFont="1" applyBorder="1" applyAlignment="1">
      <alignment horizontal="center" vertical="center"/>
      <protection/>
    </xf>
    <xf numFmtId="0" fontId="10" fillId="0" borderId="0" xfId="16" applyFont="1" applyBorder="1" applyAlignment="1">
      <alignment horizontal="center" vertical="center"/>
      <protection/>
    </xf>
    <xf numFmtId="0" fontId="10" fillId="0" borderId="16" xfId="16" applyFont="1" applyBorder="1">
      <alignment/>
      <protection/>
    </xf>
    <xf numFmtId="0" fontId="9" fillId="0" borderId="2" xfId="19" applyFont="1" applyBorder="1" applyAlignment="1" quotePrefix="1">
      <alignment horizontal="center" vertical="center"/>
      <protection/>
    </xf>
    <xf numFmtId="0" fontId="9" fillId="0" borderId="17" xfId="16" applyFont="1" applyBorder="1" applyAlignment="1">
      <alignment horizontal="center"/>
      <protection/>
    </xf>
    <xf numFmtId="0" fontId="10" fillId="0" borderId="0" xfId="16" applyFont="1" applyBorder="1" applyAlignment="1">
      <alignment/>
      <protection/>
    </xf>
    <xf numFmtId="0" fontId="9" fillId="0" borderId="18" xfId="16" applyFont="1" applyBorder="1" applyAlignment="1">
      <alignment horizontal="center"/>
      <protection/>
    </xf>
    <xf numFmtId="0" fontId="9" fillId="0" borderId="19" xfId="16" applyFont="1" applyBorder="1" applyAlignment="1">
      <alignment horizontal="center"/>
      <protection/>
    </xf>
    <xf numFmtId="0" fontId="9" fillId="0" borderId="20" xfId="16" applyFont="1" applyBorder="1" applyAlignment="1">
      <alignment horizontal="center"/>
      <protection/>
    </xf>
    <xf numFmtId="0" fontId="9" fillId="0" borderId="0" xfId="16" applyFont="1" applyBorder="1" applyAlignment="1">
      <alignment horizontal="center"/>
      <protection/>
    </xf>
    <xf numFmtId="0" fontId="10" fillId="0" borderId="16" xfId="19" applyFont="1" applyBorder="1" applyAlignment="1">
      <alignment horizontal="center" vertical="center"/>
      <protection/>
    </xf>
    <xf numFmtId="0" fontId="4" fillId="0" borderId="2" xfId="21" applyBorder="1" applyAlignment="1">
      <alignment vertical="center"/>
      <protection/>
    </xf>
    <xf numFmtId="0" fontId="10" fillId="0" borderId="17" xfId="16" applyFont="1" applyBorder="1" applyAlignment="1">
      <alignment horizontal="center"/>
      <protection/>
    </xf>
    <xf numFmtId="0" fontId="10" fillId="0" borderId="21" xfId="16" applyFont="1" applyBorder="1" applyAlignment="1">
      <alignment horizontal="center"/>
      <protection/>
    </xf>
    <xf numFmtId="0" fontId="10" fillId="0" borderId="2" xfId="16" applyFont="1" applyBorder="1" applyAlignment="1">
      <alignment horizontal="center"/>
      <protection/>
    </xf>
    <xf numFmtId="0" fontId="10" fillId="0" borderId="0" xfId="16" applyFont="1" applyBorder="1" applyAlignment="1">
      <alignment horizontal="center"/>
      <protection/>
    </xf>
    <xf numFmtId="0" fontId="4" fillId="0" borderId="16" xfId="21" applyBorder="1" applyAlignment="1">
      <alignment vertical="center"/>
      <protection/>
    </xf>
    <xf numFmtId="0" fontId="10" fillId="0" borderId="17" xfId="16" applyFont="1" applyBorder="1" applyAlignment="1">
      <alignment horizontal="center" vertical="top"/>
      <protection/>
    </xf>
    <xf numFmtId="0" fontId="8" fillId="0" borderId="17" xfId="16" applyFont="1" applyBorder="1" applyAlignment="1">
      <alignment horizontal="center" vertical="top"/>
      <protection/>
    </xf>
    <xf numFmtId="0" fontId="8" fillId="0" borderId="21" xfId="16" applyFont="1" applyBorder="1" applyAlignment="1">
      <alignment horizontal="center" vertical="top"/>
      <protection/>
    </xf>
    <xf numFmtId="0" fontId="10" fillId="0" borderId="2" xfId="16" applyFont="1" applyBorder="1" applyAlignment="1">
      <alignment horizontal="center" vertical="top"/>
      <protection/>
    </xf>
    <xf numFmtId="0" fontId="10" fillId="0" borderId="0" xfId="16" applyFont="1" applyBorder="1" applyAlignment="1">
      <alignment horizontal="center" vertical="top"/>
      <protection/>
    </xf>
    <xf numFmtId="0" fontId="10" fillId="0" borderId="16" xfId="16" applyFont="1" applyBorder="1" applyAlignment="1">
      <alignment horizontal="center"/>
      <protection/>
    </xf>
    <xf numFmtId="0" fontId="10" fillId="0" borderId="22" xfId="16" applyFont="1" applyBorder="1" applyAlignment="1">
      <alignment horizontal="center" vertical="top"/>
      <protection/>
    </xf>
    <xf numFmtId="0" fontId="10" fillId="0" borderId="21" xfId="16" applyFont="1" applyBorder="1" applyAlignment="1">
      <alignment horizontal="center" vertical="top"/>
      <protection/>
    </xf>
    <xf numFmtId="0" fontId="10" fillId="0" borderId="23" xfId="16" applyFont="1" applyBorder="1" applyAlignment="1">
      <alignment horizontal="center" vertical="top"/>
      <protection/>
    </xf>
    <xf numFmtId="0" fontId="10" fillId="0" borderId="24" xfId="16" applyFont="1" applyBorder="1">
      <alignment/>
      <protection/>
    </xf>
    <xf numFmtId="0" fontId="10" fillId="0" borderId="25" xfId="16" applyFont="1" applyBorder="1">
      <alignment/>
      <protection/>
    </xf>
    <xf numFmtId="0" fontId="10" fillId="0" borderId="26" xfId="16" applyFont="1" applyBorder="1">
      <alignment/>
      <protection/>
    </xf>
    <xf numFmtId="0" fontId="10" fillId="0" borderId="27" xfId="16" applyFont="1" applyBorder="1">
      <alignment/>
      <protection/>
    </xf>
    <xf numFmtId="0" fontId="10" fillId="0" borderId="28" xfId="16" applyFont="1" applyBorder="1">
      <alignment/>
      <protection/>
    </xf>
    <xf numFmtId="0" fontId="10" fillId="0" borderId="1" xfId="16" applyFont="1" applyBorder="1">
      <alignment/>
      <protection/>
    </xf>
    <xf numFmtId="0" fontId="10" fillId="0" borderId="29" xfId="16" applyFont="1" applyBorder="1">
      <alignment/>
      <protection/>
    </xf>
    <xf numFmtId="0" fontId="18" fillId="0" borderId="2" xfId="16" applyFont="1" applyBorder="1">
      <alignment/>
      <protection/>
    </xf>
    <xf numFmtId="0" fontId="19" fillId="0" borderId="0" xfId="16" applyFont="1" applyAlignment="1">
      <alignment horizontal="right"/>
      <protection/>
    </xf>
    <xf numFmtId="0" fontId="18" fillId="0" borderId="0" xfId="16" applyFont="1" applyBorder="1" applyAlignment="1">
      <alignment horizontal="right"/>
      <protection/>
    </xf>
    <xf numFmtId="0" fontId="19" fillId="0" borderId="0" xfId="16" applyFont="1" applyBorder="1" applyAlignment="1">
      <alignment horizontal="right"/>
      <protection/>
    </xf>
    <xf numFmtId="0" fontId="18" fillId="0" borderId="16" xfId="16" applyFont="1" applyBorder="1" applyAlignment="1">
      <alignment horizontal="right"/>
      <protection/>
    </xf>
    <xf numFmtId="0" fontId="18" fillId="0" borderId="0" xfId="16" applyFont="1">
      <alignment/>
      <protection/>
    </xf>
    <xf numFmtId="0" fontId="18" fillId="0" borderId="0" xfId="16" applyFont="1" applyAlignment="1">
      <alignment horizontal="right"/>
      <protection/>
    </xf>
    <xf numFmtId="0" fontId="18" fillId="0" borderId="2" xfId="16" applyFont="1" applyBorder="1" applyAlignment="1">
      <alignment horizontal="right"/>
      <protection/>
    </xf>
    <xf numFmtId="0" fontId="20" fillId="0" borderId="2" xfId="16" applyFont="1" applyBorder="1">
      <alignment/>
      <protection/>
    </xf>
    <xf numFmtId="0" fontId="20" fillId="0" borderId="0" xfId="16" applyFont="1" applyAlignment="1">
      <alignment horizontal="right"/>
      <protection/>
    </xf>
    <xf numFmtId="0" fontId="20" fillId="0" borderId="0" xfId="16" applyFont="1" applyBorder="1" applyAlignment="1">
      <alignment horizontal="right"/>
      <protection/>
    </xf>
    <xf numFmtId="0" fontId="20" fillId="0" borderId="2" xfId="16" applyFont="1" applyBorder="1" applyAlignment="1">
      <alignment horizontal="right"/>
      <protection/>
    </xf>
    <xf numFmtId="0" fontId="20" fillId="0" borderId="16" xfId="16" applyFont="1" applyBorder="1" applyAlignment="1">
      <alignment horizontal="right"/>
      <protection/>
    </xf>
    <xf numFmtId="0" fontId="20" fillId="0" borderId="0" xfId="16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177" fontId="10" fillId="0" borderId="0" xfId="16" applyNumberFormat="1" applyFont="1" applyAlignment="1" applyProtection="1">
      <alignment horizontal="right"/>
      <protection locked="0"/>
    </xf>
    <xf numFmtId="177" fontId="10" fillId="0" borderId="0" xfId="16" applyNumberFormat="1" applyFont="1" applyBorder="1" applyAlignment="1" applyProtection="1">
      <alignment horizontal="right"/>
      <protection locked="0"/>
    </xf>
    <xf numFmtId="41" fontId="10" fillId="0" borderId="0" xfId="16" applyNumberFormat="1" applyFont="1" applyAlignment="1" applyProtection="1">
      <alignment horizontal="right"/>
      <protection locked="0"/>
    </xf>
    <xf numFmtId="177" fontId="10" fillId="0" borderId="0" xfId="16" applyNumberFormat="1" applyFont="1">
      <alignment/>
      <protection/>
    </xf>
    <xf numFmtId="177" fontId="10" fillId="0" borderId="0" xfId="16" applyNumberFormat="1" applyFont="1" applyAlignment="1">
      <alignment horizontal="right"/>
      <protection/>
    </xf>
    <xf numFmtId="0" fontId="10" fillId="0" borderId="16" xfId="16" applyFont="1" applyBorder="1" applyAlignment="1" quotePrefix="1">
      <alignment horizontal="left" indent="1"/>
      <protection/>
    </xf>
    <xf numFmtId="0" fontId="9" fillId="0" borderId="2" xfId="18" applyFont="1" applyBorder="1" applyAlignment="1">
      <alignment horizontal="center"/>
      <protection/>
    </xf>
    <xf numFmtId="177" fontId="10" fillId="0" borderId="2" xfId="16" applyNumberFormat="1" applyFont="1" applyBorder="1" applyAlignment="1" applyProtection="1">
      <alignment horizontal="right"/>
      <protection locked="0"/>
    </xf>
    <xf numFmtId="0" fontId="10" fillId="0" borderId="0" xfId="17" applyFont="1" applyAlignment="1" quotePrefix="1">
      <alignment horizontal="left" indent="1"/>
      <protection/>
    </xf>
    <xf numFmtId="0" fontId="10" fillId="0" borderId="2" xfId="17" applyFont="1" applyBorder="1" applyAlignment="1" quotePrefix="1">
      <alignment horizontal="center"/>
      <protection/>
    </xf>
    <xf numFmtId="0" fontId="10" fillId="0" borderId="2" xfId="17" applyFont="1" applyBorder="1" applyAlignment="1" applyProtection="1" quotePrefix="1">
      <alignment horizontal="center"/>
      <protection locked="0"/>
    </xf>
    <xf numFmtId="185" fontId="10" fillId="0" borderId="0" xfId="16" applyNumberFormat="1" applyFont="1" applyAlignment="1" applyProtection="1">
      <alignment horizontal="right"/>
      <protection locked="0"/>
    </xf>
    <xf numFmtId="177" fontId="10" fillId="0" borderId="0" xfId="16" applyNumberFormat="1" applyFont="1" applyBorder="1" applyAlignment="1" applyProtection="1">
      <alignment horizontal="left" indent="1"/>
      <protection locked="0"/>
    </xf>
    <xf numFmtId="0" fontId="21" fillId="0" borderId="0" xfId="16" applyFont="1">
      <alignment/>
      <protection/>
    </xf>
    <xf numFmtId="177" fontId="10" fillId="0" borderId="0" xfId="16" applyNumberFormat="1" applyFont="1" applyBorder="1" applyAlignment="1" applyProtection="1">
      <alignment horizontal="right" vertical="justify"/>
      <protection locked="0"/>
    </xf>
    <xf numFmtId="0" fontId="22" fillId="0" borderId="2" xfId="17" applyFont="1" applyBorder="1" applyAlignment="1" quotePrefix="1">
      <alignment horizontal="center"/>
      <protection/>
    </xf>
    <xf numFmtId="177" fontId="22" fillId="0" borderId="0" xfId="16" applyNumberFormat="1" applyFont="1" applyAlignment="1" applyProtection="1">
      <alignment horizontal="right"/>
      <protection locked="0"/>
    </xf>
    <xf numFmtId="180" fontId="22" fillId="0" borderId="0" xfId="16" applyNumberFormat="1" applyFont="1" applyAlignment="1" applyProtection="1">
      <alignment horizontal="right"/>
      <protection locked="0"/>
    </xf>
    <xf numFmtId="177" fontId="22" fillId="0" borderId="0" xfId="16" applyNumberFormat="1" applyFont="1" applyBorder="1" applyAlignment="1" applyProtection="1">
      <alignment horizontal="right"/>
      <protection locked="0"/>
    </xf>
    <xf numFmtId="177" fontId="22" fillId="0" borderId="2" xfId="16" applyNumberFormat="1" applyFont="1" applyBorder="1" applyAlignment="1" applyProtection="1">
      <alignment horizontal="right"/>
      <protection locked="0"/>
    </xf>
    <xf numFmtId="177" fontId="22" fillId="0" borderId="2" xfId="16" applyNumberFormat="1" applyFont="1" applyBorder="1" applyAlignment="1" applyProtection="1">
      <alignment horizontal="left" indent="1"/>
      <protection locked="0"/>
    </xf>
    <xf numFmtId="177" fontId="22" fillId="0" borderId="0" xfId="16" applyNumberFormat="1" applyFont="1" applyBorder="1" applyAlignment="1" applyProtection="1">
      <alignment horizontal="right" vertical="justify"/>
      <protection locked="0"/>
    </xf>
    <xf numFmtId="0" fontId="22" fillId="0" borderId="16" xfId="17" applyFont="1" applyBorder="1" applyAlignment="1" quotePrefix="1">
      <alignment horizontal="left" indent="1"/>
      <protection/>
    </xf>
    <xf numFmtId="0" fontId="22" fillId="0" borderId="0" xfId="16" applyFont="1">
      <alignment/>
      <protection/>
    </xf>
    <xf numFmtId="0" fontId="10" fillId="0" borderId="2" xfId="20" applyFont="1" applyBorder="1" quotePrefix="1">
      <alignment/>
      <protection/>
    </xf>
    <xf numFmtId="180" fontId="10" fillId="0" borderId="0" xfId="16" applyNumberFormat="1" applyFont="1" applyAlignment="1" applyProtection="1">
      <alignment horizontal="right"/>
      <protection locked="0"/>
    </xf>
    <xf numFmtId="180" fontId="10" fillId="0" borderId="0" xfId="16" applyNumberFormat="1" applyFont="1" applyBorder="1" applyAlignment="1" applyProtection="1">
      <alignment horizontal="right"/>
      <protection locked="0"/>
    </xf>
    <xf numFmtId="177" fontId="10" fillId="0" borderId="2" xfId="16" applyNumberFormat="1" applyFont="1" applyBorder="1" applyAlignment="1" applyProtection="1">
      <alignment horizontal="left" indent="1"/>
      <protection locked="0"/>
    </xf>
    <xf numFmtId="0" fontId="10" fillId="0" borderId="16" xfId="19" applyFont="1" applyBorder="1" applyAlignment="1" applyProtection="1">
      <alignment horizontal="left" vertical="center" indent="1"/>
      <protection locked="0"/>
    </xf>
    <xf numFmtId="177" fontId="21" fillId="0" borderId="2" xfId="16" applyNumberFormat="1" applyFont="1" applyBorder="1" applyAlignment="1" applyProtection="1">
      <alignment horizontal="left" indent="1"/>
      <protection locked="0"/>
    </xf>
    <xf numFmtId="0" fontId="10" fillId="0" borderId="16" xfId="19" applyFont="1" applyBorder="1" applyAlignment="1" applyProtection="1">
      <alignment horizontal="left" vertical="center" indent="2"/>
      <protection locked="0"/>
    </xf>
    <xf numFmtId="0" fontId="9" fillId="0" borderId="2" xfId="19" applyFont="1" applyBorder="1" applyAlignment="1">
      <alignment horizontal="left" vertical="center" indent="1"/>
      <protection/>
    </xf>
    <xf numFmtId="0" fontId="16" fillId="0" borderId="24" xfId="16" applyFont="1" applyBorder="1">
      <alignment/>
      <protection/>
    </xf>
    <xf numFmtId="0" fontId="8" fillId="0" borderId="1" xfId="16" applyFont="1" applyBorder="1" applyAlignment="1">
      <alignment vertical="top"/>
      <protection/>
    </xf>
    <xf numFmtId="0" fontId="8" fillId="0" borderId="0" xfId="16" applyFont="1" applyBorder="1" applyAlignment="1">
      <alignment vertical="top"/>
      <protection/>
    </xf>
    <xf numFmtId="187" fontId="8" fillId="0" borderId="1" xfId="16" applyNumberFormat="1" applyFont="1" applyBorder="1" applyAlignment="1">
      <alignment vertical="top"/>
      <protection/>
    </xf>
    <xf numFmtId="0" fontId="8" fillId="0" borderId="24" xfId="16" applyFont="1" applyBorder="1" applyAlignment="1">
      <alignment vertical="top"/>
      <protection/>
    </xf>
    <xf numFmtId="0" fontId="16" fillId="0" borderId="29" xfId="16" applyFont="1" applyBorder="1">
      <alignment/>
      <protection/>
    </xf>
    <xf numFmtId="0" fontId="8" fillId="0" borderId="0" xfId="16" applyFont="1" applyAlignment="1">
      <alignment vertical="top"/>
      <protection/>
    </xf>
    <xf numFmtId="0" fontId="16" fillId="0" borderId="0" xfId="16" applyFont="1">
      <alignment/>
      <protection/>
    </xf>
  </cellXfs>
  <cellStyles count="15">
    <cellStyle name="Normal" xfId="0"/>
    <cellStyle name="一般_252" xfId="15"/>
    <cellStyle name="一般_26e" xfId="16"/>
    <cellStyle name="一般_26G" xfId="17"/>
    <cellStyle name="一般_26J" xfId="18"/>
    <cellStyle name="一般_27H" xfId="19"/>
    <cellStyle name="一般_81" xfId="20"/>
    <cellStyle name="一般_特作90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L13">
      <selection activeCell="P27" sqref="P27:R58"/>
    </sheetView>
  </sheetViews>
  <sheetFormatPr defaultColWidth="9.00390625" defaultRowHeight="16.5"/>
  <cols>
    <col min="1" max="1" width="15.75390625" style="129" customWidth="1"/>
    <col min="2" max="2" width="8.00390625" style="129" customWidth="1"/>
    <col min="3" max="3" width="7.50390625" style="129" customWidth="1"/>
    <col min="4" max="4" width="7.25390625" style="129" customWidth="1"/>
    <col min="5" max="5" width="7.50390625" style="129" customWidth="1"/>
    <col min="6" max="6" width="8.375" style="129" hidden="1" customWidth="1"/>
    <col min="7" max="7" width="7.50390625" style="129" customWidth="1"/>
    <col min="8" max="8" width="7.25390625" style="129" customWidth="1"/>
    <col min="9" max="9" width="7.625" style="129" customWidth="1"/>
    <col min="10" max="10" width="7.375" style="129" customWidth="1"/>
    <col min="11" max="11" width="16.125" style="129" customWidth="1"/>
    <col min="12" max="12" width="9.375" style="129" customWidth="1"/>
    <col min="13" max="13" width="9.75390625" style="129" customWidth="1"/>
    <col min="14" max="14" width="9.00390625" style="129" customWidth="1"/>
    <col min="15" max="15" width="11.125" style="129" hidden="1" customWidth="1"/>
    <col min="16" max="16" width="9.75390625" style="129" customWidth="1"/>
    <col min="17" max="17" width="9.875" style="129" customWidth="1"/>
    <col min="18" max="18" width="9.25390625" style="129" customWidth="1"/>
    <col min="19" max="21" width="8.625" style="129" hidden="1" customWidth="1"/>
    <col min="22" max="22" width="18.00390625" style="129" customWidth="1"/>
    <col min="23" max="16384" width="9.00390625" style="129" customWidth="1"/>
  </cols>
  <sheetData>
    <row r="1" spans="1:22" s="6" customFormat="1" ht="10.5" customHeight="1">
      <c r="A1" s="1" t="s">
        <v>34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5"/>
      <c r="T1" s="5"/>
      <c r="U1" s="5"/>
      <c r="V1" s="4" t="s">
        <v>35</v>
      </c>
    </row>
    <row r="2" spans="1:22" s="9" customFormat="1" ht="27" customHeight="1">
      <c r="A2" s="7" t="s">
        <v>36</v>
      </c>
      <c r="B2" s="7"/>
      <c r="C2" s="7"/>
      <c r="D2" s="7"/>
      <c r="E2" s="7"/>
      <c r="F2" s="7"/>
      <c r="G2" s="7"/>
      <c r="H2" s="7"/>
      <c r="I2" s="7"/>
      <c r="J2" s="7"/>
      <c r="K2" s="8"/>
      <c r="L2" s="7" t="s">
        <v>37</v>
      </c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1" customFormat="1" ht="18" customHeight="1">
      <c r="A3" s="10" t="s">
        <v>38</v>
      </c>
      <c r="B3" s="10"/>
      <c r="C3" s="10"/>
      <c r="D3" s="10"/>
      <c r="E3" s="10"/>
      <c r="F3" s="10"/>
      <c r="G3" s="10"/>
      <c r="H3" s="10"/>
      <c r="I3" s="10"/>
      <c r="J3" s="10"/>
      <c r="L3" s="10" t="s">
        <v>39</v>
      </c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14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3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32" customFormat="1" ht="9.75" customHeight="1">
      <c r="A5" s="15"/>
      <c r="B5" s="16" t="s">
        <v>40</v>
      </c>
      <c r="C5" s="17"/>
      <c r="D5" s="17"/>
      <c r="E5" s="17"/>
      <c r="F5" s="18"/>
      <c r="G5" s="19" t="s">
        <v>41</v>
      </c>
      <c r="H5" s="17"/>
      <c r="I5" s="17"/>
      <c r="J5" s="20" t="s">
        <v>0</v>
      </c>
      <c r="K5" s="21"/>
      <c r="L5" s="22" t="s">
        <v>42</v>
      </c>
      <c r="M5" s="23"/>
      <c r="N5" s="24"/>
      <c r="O5" s="25"/>
      <c r="P5" s="26" t="s">
        <v>43</v>
      </c>
      <c r="Q5" s="27"/>
      <c r="R5" s="28"/>
      <c r="S5" s="26" t="s">
        <v>44</v>
      </c>
      <c r="T5" s="29"/>
      <c r="U5" s="30"/>
      <c r="V5" s="31"/>
    </row>
    <row r="6" spans="1:22" s="32" customFormat="1" ht="9.75" customHeight="1">
      <c r="A6" s="15"/>
      <c r="B6" s="33" t="s">
        <v>45</v>
      </c>
      <c r="C6" s="34"/>
      <c r="D6" s="34"/>
      <c r="E6" s="34"/>
      <c r="F6" s="35"/>
      <c r="G6" s="36" t="s">
        <v>46</v>
      </c>
      <c r="H6" s="34"/>
      <c r="I6" s="34"/>
      <c r="J6" s="34"/>
      <c r="K6" s="21"/>
      <c r="L6" s="37" t="s">
        <v>47</v>
      </c>
      <c r="M6" s="38"/>
      <c r="N6" s="39"/>
      <c r="O6" s="40"/>
      <c r="P6" s="41" t="s">
        <v>1</v>
      </c>
      <c r="Q6" s="38"/>
      <c r="R6" s="39"/>
      <c r="S6" s="41" t="s">
        <v>2</v>
      </c>
      <c r="T6" s="42"/>
      <c r="U6" s="43"/>
      <c r="V6" s="44"/>
    </row>
    <row r="7" spans="1:22" s="32" customFormat="1" ht="9.75" customHeight="1">
      <c r="A7" s="45" t="s">
        <v>48</v>
      </c>
      <c r="B7" s="46" t="s">
        <v>3</v>
      </c>
      <c r="C7" s="46" t="s">
        <v>4</v>
      </c>
      <c r="D7" s="46" t="s">
        <v>49</v>
      </c>
      <c r="E7" s="46" t="s">
        <v>50</v>
      </c>
      <c r="F7" s="46"/>
      <c r="G7" s="46" t="s">
        <v>3</v>
      </c>
      <c r="H7" s="46" t="s">
        <v>4</v>
      </c>
      <c r="I7" s="46" t="s">
        <v>49</v>
      </c>
      <c r="J7" s="46" t="s">
        <v>50</v>
      </c>
      <c r="K7" s="47"/>
      <c r="L7" s="46" t="s">
        <v>4</v>
      </c>
      <c r="M7" s="46" t="s">
        <v>49</v>
      </c>
      <c r="N7" s="46" t="s">
        <v>50</v>
      </c>
      <c r="O7" s="46"/>
      <c r="P7" s="46" t="s">
        <v>3</v>
      </c>
      <c r="Q7" s="48" t="s">
        <v>4</v>
      </c>
      <c r="R7" s="49" t="s">
        <v>51</v>
      </c>
      <c r="S7" s="49" t="s">
        <v>4</v>
      </c>
      <c r="T7" s="50" t="s">
        <v>51</v>
      </c>
      <c r="U7" s="51"/>
      <c r="V7" s="52" t="s">
        <v>52</v>
      </c>
    </row>
    <row r="8" spans="1:22" s="32" customFormat="1" ht="9.75" customHeight="1">
      <c r="A8" s="53"/>
      <c r="B8" s="54"/>
      <c r="C8" s="54"/>
      <c r="D8" s="46" t="s">
        <v>53</v>
      </c>
      <c r="E8" s="54"/>
      <c r="F8" s="54"/>
      <c r="G8" s="54"/>
      <c r="H8" s="54"/>
      <c r="I8" s="46" t="s">
        <v>53</v>
      </c>
      <c r="J8" s="54"/>
      <c r="K8" s="47"/>
      <c r="L8" s="54"/>
      <c r="M8" s="46" t="s">
        <v>53</v>
      </c>
      <c r="N8" s="54"/>
      <c r="O8" s="54"/>
      <c r="P8" s="54"/>
      <c r="Q8" s="55"/>
      <c r="R8" s="54"/>
      <c r="S8" s="54"/>
      <c r="T8" s="56"/>
      <c r="U8" s="57"/>
      <c r="V8" s="58"/>
    </row>
    <row r="9" spans="1:22" s="32" customFormat="1" ht="9.75" customHeight="1">
      <c r="A9" s="15"/>
      <c r="B9" s="59" t="s">
        <v>5</v>
      </c>
      <c r="C9" s="59" t="s">
        <v>6</v>
      </c>
      <c r="D9" s="59" t="s">
        <v>7</v>
      </c>
      <c r="E9" s="59" t="s">
        <v>8</v>
      </c>
      <c r="F9" s="59"/>
      <c r="G9" s="59" t="s">
        <v>5</v>
      </c>
      <c r="H9" s="59" t="s">
        <v>6</v>
      </c>
      <c r="I9" s="59" t="s">
        <v>7</v>
      </c>
      <c r="J9" s="59" t="s">
        <v>8</v>
      </c>
      <c r="K9" s="47"/>
      <c r="L9" s="60" t="s">
        <v>6</v>
      </c>
      <c r="M9" s="59" t="s">
        <v>7</v>
      </c>
      <c r="N9" s="59" t="s">
        <v>8</v>
      </c>
      <c r="O9" s="59"/>
      <c r="P9" s="59" t="s">
        <v>5</v>
      </c>
      <c r="Q9" s="61" t="s">
        <v>6</v>
      </c>
      <c r="R9" s="59" t="s">
        <v>8</v>
      </c>
      <c r="S9" s="60" t="s">
        <v>6</v>
      </c>
      <c r="T9" s="62" t="s">
        <v>8</v>
      </c>
      <c r="U9" s="63"/>
      <c r="V9" s="64"/>
    </row>
    <row r="10" spans="1:22" s="32" customFormat="1" ht="9.75" customHeight="1">
      <c r="A10" s="15"/>
      <c r="B10" s="65" t="s">
        <v>9</v>
      </c>
      <c r="C10" s="66" t="s">
        <v>9</v>
      </c>
      <c r="D10" s="66" t="s">
        <v>10</v>
      </c>
      <c r="E10" s="66" t="s">
        <v>11</v>
      </c>
      <c r="F10" s="66"/>
      <c r="G10" s="66" t="s">
        <v>9</v>
      </c>
      <c r="H10" s="66" t="s">
        <v>9</v>
      </c>
      <c r="I10" s="66" t="s">
        <v>10</v>
      </c>
      <c r="J10" s="66" t="s">
        <v>11</v>
      </c>
      <c r="K10" s="47"/>
      <c r="L10" s="60" t="s">
        <v>9</v>
      </c>
      <c r="M10" s="66" t="s">
        <v>10</v>
      </c>
      <c r="N10" s="66" t="s">
        <v>11</v>
      </c>
      <c r="O10" s="66"/>
      <c r="P10" s="66" t="s">
        <v>9</v>
      </c>
      <c r="Q10" s="61" t="s">
        <v>9</v>
      </c>
      <c r="R10" s="66" t="s">
        <v>11</v>
      </c>
      <c r="S10" s="66" t="s">
        <v>9</v>
      </c>
      <c r="T10" s="67" t="s">
        <v>11</v>
      </c>
      <c r="U10" s="63"/>
      <c r="V10" s="64"/>
    </row>
    <row r="11" spans="1:22" s="32" customFormat="1" ht="3" customHeight="1">
      <c r="A11" s="68"/>
      <c r="B11" s="69"/>
      <c r="C11" s="70"/>
      <c r="D11" s="70"/>
      <c r="E11" s="70"/>
      <c r="F11" s="70"/>
      <c r="G11" s="70"/>
      <c r="H11" s="70"/>
      <c r="I11" s="70"/>
      <c r="J11" s="70"/>
      <c r="L11" s="71"/>
      <c r="M11" s="70"/>
      <c r="N11" s="70"/>
      <c r="O11" s="70"/>
      <c r="P11" s="70"/>
      <c r="Q11" s="70"/>
      <c r="R11" s="70"/>
      <c r="S11" s="70"/>
      <c r="T11" s="72"/>
      <c r="U11" s="73"/>
      <c r="V11" s="74"/>
    </row>
    <row r="12" spans="1:22" s="80" customFormat="1" ht="10.5" customHeight="1">
      <c r="A12" s="75"/>
      <c r="B12" s="76" t="s">
        <v>12</v>
      </c>
      <c r="C12" s="76" t="s">
        <v>12</v>
      </c>
      <c r="D12" s="76" t="s">
        <v>13</v>
      </c>
      <c r="E12" s="76" t="s">
        <v>14</v>
      </c>
      <c r="F12" s="76"/>
      <c r="G12" s="76" t="s">
        <v>12</v>
      </c>
      <c r="H12" s="76" t="s">
        <v>12</v>
      </c>
      <c r="I12" s="76" t="s">
        <v>13</v>
      </c>
      <c r="J12" s="76" t="s">
        <v>14</v>
      </c>
      <c r="K12" s="77"/>
      <c r="L12" s="76" t="s">
        <v>12</v>
      </c>
      <c r="M12" s="76" t="s">
        <v>13</v>
      </c>
      <c r="N12" s="76" t="s">
        <v>14</v>
      </c>
      <c r="O12" s="76"/>
      <c r="P12" s="76" t="s">
        <v>12</v>
      </c>
      <c r="Q12" s="76" t="s">
        <v>12</v>
      </c>
      <c r="R12" s="76" t="s">
        <v>14</v>
      </c>
      <c r="S12" s="76" t="s">
        <v>12</v>
      </c>
      <c r="T12" s="78" t="s">
        <v>14</v>
      </c>
      <c r="U12" s="78"/>
      <c r="V12" s="79"/>
    </row>
    <row r="13" spans="1:22" s="80" customFormat="1" ht="7.5" customHeight="1">
      <c r="A13" s="75"/>
      <c r="B13" s="81" t="s">
        <v>15</v>
      </c>
      <c r="C13" s="81" t="s">
        <v>15</v>
      </c>
      <c r="D13" s="81" t="s">
        <v>16</v>
      </c>
      <c r="E13" s="81" t="s">
        <v>17</v>
      </c>
      <c r="F13" s="81"/>
      <c r="G13" s="81" t="s">
        <v>15</v>
      </c>
      <c r="H13" s="81" t="s">
        <v>15</v>
      </c>
      <c r="I13" s="81" t="s">
        <v>16</v>
      </c>
      <c r="J13" s="81" t="s">
        <v>17</v>
      </c>
      <c r="K13" s="77"/>
      <c r="L13" s="81" t="s">
        <v>15</v>
      </c>
      <c r="M13" s="81" t="s">
        <v>16</v>
      </c>
      <c r="N13" s="81" t="s">
        <v>17</v>
      </c>
      <c r="O13" s="81"/>
      <c r="P13" s="81" t="s">
        <v>15</v>
      </c>
      <c r="Q13" s="81" t="s">
        <v>15</v>
      </c>
      <c r="R13" s="81" t="s">
        <v>17</v>
      </c>
      <c r="S13" s="81" t="s">
        <v>15</v>
      </c>
      <c r="T13" s="82" t="s">
        <v>17</v>
      </c>
      <c r="U13" s="77"/>
      <c r="V13" s="79"/>
    </row>
    <row r="14" spans="1:22" s="88" customFormat="1" ht="3" customHeigh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5"/>
      <c r="L14" s="84"/>
      <c r="M14" s="84"/>
      <c r="N14" s="84"/>
      <c r="O14" s="84"/>
      <c r="P14" s="84"/>
      <c r="Q14" s="84"/>
      <c r="R14" s="84"/>
      <c r="S14" s="84"/>
      <c r="T14" s="86"/>
      <c r="U14" s="85"/>
      <c r="V14" s="87"/>
    </row>
    <row r="15" spans="1:22" s="32" customFormat="1" ht="9" customHeight="1" hidden="1">
      <c r="A15" s="89" t="e">
        <f>" 民 國   "&amp;A16-1&amp;"      年 "</f>
        <v>#VALUE!</v>
      </c>
      <c r="B15" s="90">
        <v>24315</v>
      </c>
      <c r="C15" s="90">
        <v>22695</v>
      </c>
      <c r="D15" s="90">
        <v>983</v>
      </c>
      <c r="E15" s="90">
        <v>22299</v>
      </c>
      <c r="F15" s="90"/>
      <c r="G15" s="90">
        <v>7600</v>
      </c>
      <c r="H15" s="90">
        <v>7600</v>
      </c>
      <c r="I15" s="90">
        <v>2438</v>
      </c>
      <c r="J15" s="90">
        <v>18528</v>
      </c>
      <c r="K15" s="91"/>
      <c r="L15" s="92">
        <v>455</v>
      </c>
      <c r="M15" s="92">
        <v>475</v>
      </c>
      <c r="N15" s="92">
        <v>216</v>
      </c>
      <c r="O15" s="92"/>
      <c r="P15" s="90">
        <v>7580</v>
      </c>
      <c r="Q15" s="90">
        <v>6344</v>
      </c>
      <c r="R15" s="90">
        <v>49936</v>
      </c>
      <c r="S15" s="93">
        <v>6497</v>
      </c>
      <c r="T15" s="94">
        <v>50871</v>
      </c>
      <c r="U15" s="94"/>
      <c r="V15" s="95" t="e">
        <f>"        "&amp;A16+1910</f>
        <v>#VALUE!</v>
      </c>
    </row>
    <row r="16" spans="1:22" s="32" customFormat="1" ht="9.75" customHeight="1" hidden="1">
      <c r="A16" s="96" t="s">
        <v>54</v>
      </c>
      <c r="B16" s="90">
        <v>23864</v>
      </c>
      <c r="C16" s="90">
        <v>22370</v>
      </c>
      <c r="D16" s="90">
        <v>956</v>
      </c>
      <c r="E16" s="90">
        <v>21380</v>
      </c>
      <c r="F16" s="90"/>
      <c r="G16" s="90">
        <v>7546</v>
      </c>
      <c r="H16" s="90">
        <v>7546</v>
      </c>
      <c r="I16" s="90">
        <v>2742</v>
      </c>
      <c r="J16" s="90">
        <v>20686</v>
      </c>
      <c r="K16" s="90"/>
      <c r="L16" s="92">
        <v>339</v>
      </c>
      <c r="M16" s="92">
        <v>564</v>
      </c>
      <c r="N16" s="92">
        <v>190</v>
      </c>
      <c r="O16" s="92"/>
      <c r="P16" s="90">
        <v>7135</v>
      </c>
      <c r="Q16" s="90">
        <v>5482</v>
      </c>
      <c r="R16" s="97">
        <v>35499</v>
      </c>
      <c r="S16" s="93">
        <v>5625</v>
      </c>
      <c r="T16" s="94">
        <v>36503</v>
      </c>
      <c r="U16" s="94"/>
      <c r="V16" s="98" t="s">
        <v>55</v>
      </c>
    </row>
    <row r="17" spans="1:22" s="32" customFormat="1" ht="9.75" customHeight="1">
      <c r="A17" s="96" t="s">
        <v>56</v>
      </c>
      <c r="B17" s="90">
        <v>22620</v>
      </c>
      <c r="C17" s="90">
        <v>20806</v>
      </c>
      <c r="D17" s="90">
        <v>969</v>
      </c>
      <c r="E17" s="90">
        <v>20164</v>
      </c>
      <c r="F17" s="90"/>
      <c r="G17" s="90">
        <v>7072</v>
      </c>
      <c r="H17" s="90">
        <v>7072</v>
      </c>
      <c r="I17" s="90">
        <v>2318</v>
      </c>
      <c r="J17" s="90">
        <v>16393</v>
      </c>
      <c r="K17" s="90"/>
      <c r="L17" s="92">
        <v>490</v>
      </c>
      <c r="M17" s="92">
        <v>561</v>
      </c>
      <c r="N17" s="92">
        <v>275</v>
      </c>
      <c r="O17" s="92"/>
      <c r="P17" s="90">
        <v>7177</v>
      </c>
      <c r="Q17" s="90">
        <v>5672</v>
      </c>
      <c r="R17" s="97">
        <v>35569</v>
      </c>
      <c r="S17" s="93">
        <v>5920</v>
      </c>
      <c r="T17" s="94">
        <v>36614</v>
      </c>
      <c r="U17" s="94"/>
      <c r="V17" s="98" t="s">
        <v>18</v>
      </c>
    </row>
    <row r="18" spans="1:22" s="32" customFormat="1" ht="9.75" customHeight="1">
      <c r="A18" s="99">
        <v>82</v>
      </c>
      <c r="B18" s="90">
        <v>22934</v>
      </c>
      <c r="C18" s="90">
        <v>21140</v>
      </c>
      <c r="D18" s="90">
        <v>970</v>
      </c>
      <c r="E18" s="90">
        <v>20515</v>
      </c>
      <c r="F18" s="90"/>
      <c r="G18" s="90">
        <v>7521</v>
      </c>
      <c r="H18" s="90">
        <v>7521</v>
      </c>
      <c r="I18" s="90">
        <v>2317</v>
      </c>
      <c r="J18" s="90">
        <v>17427</v>
      </c>
      <c r="K18" s="90"/>
      <c r="L18" s="92">
        <v>557</v>
      </c>
      <c r="M18" s="92">
        <v>492</v>
      </c>
      <c r="N18" s="92">
        <v>275</v>
      </c>
      <c r="O18" s="92"/>
      <c r="P18" s="90">
        <v>7124</v>
      </c>
      <c r="Q18" s="90">
        <v>5521</v>
      </c>
      <c r="R18" s="97">
        <v>31934</v>
      </c>
      <c r="S18" s="93">
        <v>5695</v>
      </c>
      <c r="T18" s="94">
        <v>32862</v>
      </c>
      <c r="U18" s="94"/>
      <c r="V18" s="98" t="s">
        <v>19</v>
      </c>
    </row>
    <row r="19" spans="1:22" s="32" customFormat="1" ht="9.75" customHeight="1">
      <c r="A19" s="99">
        <v>83</v>
      </c>
      <c r="B19" s="90">
        <v>21439</v>
      </c>
      <c r="C19" s="90">
        <v>19701</v>
      </c>
      <c r="D19" s="90">
        <v>1243</v>
      </c>
      <c r="E19" s="90">
        <v>24485</v>
      </c>
      <c r="F19" s="90"/>
      <c r="G19" s="90">
        <v>6849</v>
      </c>
      <c r="H19" s="90">
        <v>6849</v>
      </c>
      <c r="I19" s="90">
        <v>2705</v>
      </c>
      <c r="J19" s="90">
        <v>18526</v>
      </c>
      <c r="K19" s="90"/>
      <c r="L19" s="92">
        <v>516</v>
      </c>
      <c r="M19" s="92">
        <v>535</v>
      </c>
      <c r="N19" s="92">
        <v>275</v>
      </c>
      <c r="O19" s="92"/>
      <c r="P19" s="90">
        <v>7068</v>
      </c>
      <c r="Q19" s="90">
        <v>5924</v>
      </c>
      <c r="R19" s="97">
        <v>33025</v>
      </c>
      <c r="S19" s="93">
        <v>6063</v>
      </c>
      <c r="T19" s="94">
        <v>34420</v>
      </c>
      <c r="U19" s="94"/>
      <c r="V19" s="98" t="s">
        <v>20</v>
      </c>
    </row>
    <row r="20" spans="1:22" s="32" customFormat="1" ht="9.75" customHeight="1">
      <c r="A20" s="99">
        <v>84</v>
      </c>
      <c r="B20" s="90">
        <v>21554</v>
      </c>
      <c r="C20" s="90">
        <v>19932</v>
      </c>
      <c r="D20" s="90">
        <v>1048</v>
      </c>
      <c r="E20" s="90">
        <v>20892</v>
      </c>
      <c r="F20" s="90"/>
      <c r="G20" s="90">
        <v>4988</v>
      </c>
      <c r="H20" s="90">
        <v>4988</v>
      </c>
      <c r="I20" s="90">
        <v>2543.0633520449073</v>
      </c>
      <c r="J20" s="90">
        <v>12684.8</v>
      </c>
      <c r="K20" s="90"/>
      <c r="L20" s="92">
        <v>666</v>
      </c>
      <c r="M20" s="92">
        <v>515</v>
      </c>
      <c r="N20" s="92">
        <v>343</v>
      </c>
      <c r="O20" s="92"/>
      <c r="P20" s="90">
        <v>7104</v>
      </c>
      <c r="Q20" s="90">
        <v>5526</v>
      </c>
      <c r="R20" s="97">
        <v>30042</v>
      </c>
      <c r="S20" s="93">
        <v>5857</v>
      </c>
      <c r="T20" s="94">
        <v>31132</v>
      </c>
      <c r="U20" s="94"/>
      <c r="V20" s="98" t="s">
        <v>21</v>
      </c>
    </row>
    <row r="21" spans="1:22" s="32" customFormat="1" ht="9.75" customHeight="1">
      <c r="A21" s="99">
        <v>85</v>
      </c>
      <c r="B21" s="90">
        <v>21223</v>
      </c>
      <c r="C21" s="90">
        <v>19955</v>
      </c>
      <c r="D21" s="90">
        <v>1159</v>
      </c>
      <c r="E21" s="90">
        <v>23131</v>
      </c>
      <c r="F21" s="90"/>
      <c r="G21" s="90">
        <v>4089.7</v>
      </c>
      <c r="H21" s="90">
        <v>4089.7</v>
      </c>
      <c r="I21" s="90">
        <v>2745.8427268503806</v>
      </c>
      <c r="J21" s="90">
        <v>11229.673</v>
      </c>
      <c r="K21" s="90"/>
      <c r="L21" s="92">
        <v>623</v>
      </c>
      <c r="M21" s="92">
        <v>541</v>
      </c>
      <c r="N21" s="92">
        <v>337</v>
      </c>
      <c r="O21" s="92"/>
      <c r="P21" s="90">
        <v>7311</v>
      </c>
      <c r="Q21" s="90">
        <v>6394</v>
      </c>
      <c r="R21" s="97">
        <v>37029</v>
      </c>
      <c r="S21" s="93">
        <v>6721</v>
      </c>
      <c r="T21" s="94">
        <v>37821</v>
      </c>
      <c r="U21" s="94"/>
      <c r="V21" s="98" t="s">
        <v>22</v>
      </c>
    </row>
    <row r="22" spans="1:22" s="32" customFormat="1" ht="9.75" customHeight="1">
      <c r="A22" s="9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2"/>
      <c r="M22" s="92"/>
      <c r="N22" s="92"/>
      <c r="O22" s="92"/>
      <c r="P22" s="90"/>
      <c r="Q22" s="90"/>
      <c r="R22" s="97"/>
      <c r="S22" s="93"/>
      <c r="T22" s="94"/>
      <c r="U22" s="94"/>
      <c r="V22" s="98"/>
    </row>
    <row r="23" spans="1:22" s="32" customFormat="1" ht="9.75" customHeight="1">
      <c r="A23" s="99">
        <v>86</v>
      </c>
      <c r="B23" s="90">
        <v>21199</v>
      </c>
      <c r="C23" s="90">
        <v>19622</v>
      </c>
      <c r="D23" s="90">
        <v>1198</v>
      </c>
      <c r="E23" s="90">
        <v>23505</v>
      </c>
      <c r="F23" s="90"/>
      <c r="G23" s="90">
        <v>4061.2</v>
      </c>
      <c r="H23" s="90">
        <v>4061.2</v>
      </c>
      <c r="I23" s="90">
        <v>2532.104550379198</v>
      </c>
      <c r="J23" s="90">
        <v>10283.383</v>
      </c>
      <c r="K23" s="90"/>
      <c r="L23" s="92">
        <v>756</v>
      </c>
      <c r="M23" s="92">
        <v>564</v>
      </c>
      <c r="N23" s="92">
        <v>425</v>
      </c>
      <c r="O23" s="92"/>
      <c r="P23" s="90">
        <v>6999</v>
      </c>
      <c r="Q23" s="90">
        <v>6109</v>
      </c>
      <c r="R23" s="97">
        <v>37240</v>
      </c>
      <c r="S23" s="93">
        <v>6528</v>
      </c>
      <c r="T23" s="94">
        <v>38035</v>
      </c>
      <c r="U23" s="94"/>
      <c r="V23" s="98" t="s">
        <v>23</v>
      </c>
    </row>
    <row r="24" spans="1:22" s="32" customFormat="1" ht="9.75" customHeight="1">
      <c r="A24" s="100">
        <v>87</v>
      </c>
      <c r="B24" s="90">
        <v>20659</v>
      </c>
      <c r="C24" s="90">
        <v>19299</v>
      </c>
      <c r="D24" s="90">
        <v>1173</v>
      </c>
      <c r="E24" s="90">
        <v>22641</v>
      </c>
      <c r="F24" s="90"/>
      <c r="G24" s="90">
        <v>4254.6</v>
      </c>
      <c r="H24" s="90">
        <v>4254.6</v>
      </c>
      <c r="I24" s="90">
        <v>2343.8</v>
      </c>
      <c r="J24" s="90">
        <v>9971.7742</v>
      </c>
      <c r="K24" s="90"/>
      <c r="L24" s="92">
        <v>882</v>
      </c>
      <c r="M24" s="92">
        <v>474</v>
      </c>
      <c r="N24" s="92">
        <v>418</v>
      </c>
      <c r="O24" s="92"/>
      <c r="P24" s="90">
        <v>6520</v>
      </c>
      <c r="Q24" s="90">
        <v>5823</v>
      </c>
      <c r="R24" s="97">
        <v>32480</v>
      </c>
      <c r="S24" s="93">
        <v>5823</v>
      </c>
      <c r="T24" s="94">
        <v>32480</v>
      </c>
      <c r="U24" s="94"/>
      <c r="V24" s="98" t="s">
        <v>24</v>
      </c>
    </row>
    <row r="25" spans="1:22" s="103" customFormat="1" ht="9.75" customHeight="1">
      <c r="A25" s="99">
        <v>88</v>
      </c>
      <c r="B25" s="90">
        <v>20222</v>
      </c>
      <c r="C25" s="90">
        <v>19142</v>
      </c>
      <c r="D25" s="90">
        <v>1103</v>
      </c>
      <c r="E25" s="90">
        <v>21119</v>
      </c>
      <c r="F25" s="90"/>
      <c r="G25" s="90">
        <v>4169.2</v>
      </c>
      <c r="H25" s="90">
        <v>4169.2</v>
      </c>
      <c r="I25" s="90">
        <v>2229.5</v>
      </c>
      <c r="J25" s="90">
        <v>9295.3868</v>
      </c>
      <c r="K25" s="101"/>
      <c r="L25" s="92">
        <v>838</v>
      </c>
      <c r="M25" s="92">
        <v>550</v>
      </c>
      <c r="N25" s="92">
        <v>458</v>
      </c>
      <c r="O25" s="92"/>
      <c r="P25" s="90">
        <v>6421</v>
      </c>
      <c r="Q25" s="90">
        <v>5684</v>
      </c>
      <c r="R25" s="97">
        <v>35282</v>
      </c>
      <c r="S25" s="90"/>
      <c r="T25" s="102"/>
      <c r="U25" s="102"/>
      <c r="V25" s="98" t="s">
        <v>25</v>
      </c>
    </row>
    <row r="26" spans="1:22" s="103" customFormat="1" ht="9.75" customHeight="1">
      <c r="A26" s="99">
        <v>89</v>
      </c>
      <c r="B26" s="90">
        <v>19701</v>
      </c>
      <c r="C26" s="90">
        <v>18512</v>
      </c>
      <c r="D26" s="90">
        <v>1099</v>
      </c>
      <c r="E26" s="90">
        <v>20349</v>
      </c>
      <c r="F26" s="90">
        <v>180000</v>
      </c>
      <c r="G26" s="90">
        <v>4146.7</v>
      </c>
      <c r="H26" s="90">
        <v>4146.7</v>
      </c>
      <c r="I26" s="90">
        <v>2775.6</v>
      </c>
      <c r="J26" s="90">
        <v>11509.6696</v>
      </c>
      <c r="K26" s="101"/>
      <c r="L26" s="92">
        <v>1153</v>
      </c>
      <c r="M26" s="92">
        <v>546</v>
      </c>
      <c r="N26" s="92">
        <v>629</v>
      </c>
      <c r="O26" s="92">
        <v>140800</v>
      </c>
      <c r="P26" s="90">
        <v>6491</v>
      </c>
      <c r="Q26" s="90">
        <v>6845</v>
      </c>
      <c r="R26" s="97">
        <v>32982.3</v>
      </c>
      <c r="S26" s="90"/>
      <c r="T26" s="102"/>
      <c r="U26" s="104">
        <v>48159</v>
      </c>
      <c r="V26" s="98" t="s">
        <v>26</v>
      </c>
    </row>
    <row r="27" spans="1:22" s="113" customFormat="1" ht="12" customHeight="1">
      <c r="A27" s="105">
        <v>90</v>
      </c>
      <c r="B27" s="106">
        <f>SUM(B29,B31,B33)</f>
        <v>18938.46</v>
      </c>
      <c r="C27" s="106">
        <f>SUM(C29,C31,C33)</f>
        <v>17901.84</v>
      </c>
      <c r="D27" s="106">
        <f>(E27/C27)*1000</f>
        <v>1108.0786109137387</v>
      </c>
      <c r="E27" s="106">
        <f>SUM(E29,E31,E33)</f>
        <v>19836.646</v>
      </c>
      <c r="F27" s="106">
        <f aca="true" t="shared" si="0" ref="F27:F58">E27*180000/1000</f>
        <v>3570596.28</v>
      </c>
      <c r="G27" s="106">
        <f>SUM(G29,G31,G33)</f>
        <v>4253.900000000001</v>
      </c>
      <c r="H27" s="106">
        <f>SUM(H29,H31,H33)</f>
        <v>4253.900000000001</v>
      </c>
      <c r="I27" s="106">
        <f>(J27/H27)*1000</f>
        <v>2166.1752744540304</v>
      </c>
      <c r="J27" s="106">
        <f>SUM(J29,J31,J33)</f>
        <v>9214.693000000001</v>
      </c>
      <c r="K27" s="106"/>
      <c r="L27" s="107">
        <f>SUM(L29,L31,L33)</f>
        <v>1278.18</v>
      </c>
      <c r="M27" s="107">
        <f>(N27/L27)*1000</f>
        <v>481.25381401680505</v>
      </c>
      <c r="N27" s="107">
        <f>SUM(N29,N31,N33)</f>
        <v>615.1289999999999</v>
      </c>
      <c r="O27" s="107">
        <f aca="true" t="shared" si="1" ref="O27:O58">N27*140800/1000</f>
        <v>86610.16319999998</v>
      </c>
      <c r="P27" s="108">
        <v>1370.54</v>
      </c>
      <c r="Q27" s="108">
        <v>89527.7861280955</v>
      </c>
      <c r="R27" s="109">
        <v>122701.41199999998</v>
      </c>
      <c r="S27" s="106"/>
      <c r="T27" s="110"/>
      <c r="U27" s="111">
        <f aca="true" t="shared" si="2" ref="U27:U58">R27*48159/1000</f>
        <v>5909177.300507999</v>
      </c>
      <c r="V27" s="112" t="s">
        <v>27</v>
      </c>
    </row>
    <row r="28" spans="1:22" s="32" customFormat="1" ht="9" customHeight="1">
      <c r="A28" s="114"/>
      <c r="B28" s="92"/>
      <c r="C28" s="92"/>
      <c r="D28" s="92"/>
      <c r="E28" s="92"/>
      <c r="F28" s="106">
        <f t="shared" si="0"/>
        <v>0</v>
      </c>
      <c r="G28" s="92"/>
      <c r="H28" s="92"/>
      <c r="I28" s="92"/>
      <c r="J28" s="92"/>
      <c r="K28" s="106"/>
      <c r="L28" s="115"/>
      <c r="M28" s="115"/>
      <c r="N28" s="115"/>
      <c r="O28" s="107">
        <f t="shared" si="1"/>
        <v>0</v>
      </c>
      <c r="P28" s="115"/>
      <c r="Q28" s="115"/>
      <c r="R28" s="116"/>
      <c r="S28" s="90"/>
      <c r="T28" s="117"/>
      <c r="U28" s="111">
        <f t="shared" si="2"/>
        <v>0</v>
      </c>
      <c r="V28" s="112"/>
    </row>
    <row r="29" spans="1:22" s="32" customFormat="1" ht="13.5" customHeight="1">
      <c r="A29" s="89" t="s">
        <v>57</v>
      </c>
      <c r="B29" s="90">
        <v>133.3</v>
      </c>
      <c r="C29" s="90">
        <v>130.5</v>
      </c>
      <c r="D29" s="90">
        <f>(E29/C29)*1000</f>
        <v>744.6360153256704</v>
      </c>
      <c r="E29" s="90">
        <v>97.175</v>
      </c>
      <c r="F29" s="106">
        <f t="shared" si="0"/>
        <v>17491.5</v>
      </c>
      <c r="G29" s="92">
        <v>0</v>
      </c>
      <c r="H29" s="92">
        <v>0</v>
      </c>
      <c r="I29" s="92">
        <v>0</v>
      </c>
      <c r="J29" s="92">
        <v>0</v>
      </c>
      <c r="K29" s="106"/>
      <c r="L29" s="115">
        <v>0</v>
      </c>
      <c r="M29" s="115">
        <v>0</v>
      </c>
      <c r="N29" s="115">
        <v>0</v>
      </c>
      <c r="O29" s="107">
        <f t="shared" si="1"/>
        <v>0</v>
      </c>
      <c r="P29" s="115">
        <v>0</v>
      </c>
      <c r="Q29" s="115">
        <v>0</v>
      </c>
      <c r="R29" s="115">
        <v>0</v>
      </c>
      <c r="S29" s="90"/>
      <c r="T29" s="117"/>
      <c r="U29" s="111">
        <f t="shared" si="2"/>
        <v>0</v>
      </c>
      <c r="V29" s="118" t="s">
        <v>58</v>
      </c>
    </row>
    <row r="30" spans="1:22" s="32" customFormat="1" ht="9" customHeight="1">
      <c r="A30" s="89"/>
      <c r="B30" s="90"/>
      <c r="C30" s="90"/>
      <c r="D30" s="90"/>
      <c r="E30" s="90"/>
      <c r="F30" s="106">
        <f t="shared" si="0"/>
        <v>0</v>
      </c>
      <c r="G30" s="92"/>
      <c r="H30" s="92"/>
      <c r="I30" s="92"/>
      <c r="J30" s="92"/>
      <c r="K30" s="106"/>
      <c r="L30" s="115"/>
      <c r="M30" s="115"/>
      <c r="N30" s="115"/>
      <c r="O30" s="107">
        <f t="shared" si="1"/>
        <v>0</v>
      </c>
      <c r="P30" s="115"/>
      <c r="Q30" s="115"/>
      <c r="R30" s="115"/>
      <c r="S30" s="90"/>
      <c r="T30" s="117"/>
      <c r="U30" s="111">
        <f t="shared" si="2"/>
        <v>0</v>
      </c>
      <c r="V30" s="118"/>
    </row>
    <row r="31" spans="1:22" s="32" customFormat="1" ht="13.5" customHeight="1">
      <c r="A31" s="89" t="s">
        <v>59</v>
      </c>
      <c r="B31" s="92">
        <v>0</v>
      </c>
      <c r="C31" s="92">
        <v>0</v>
      </c>
      <c r="D31" s="92">
        <v>0</v>
      </c>
      <c r="E31" s="92">
        <v>0</v>
      </c>
      <c r="F31" s="106">
        <f t="shared" si="0"/>
        <v>0</v>
      </c>
      <c r="G31" s="92">
        <v>0</v>
      </c>
      <c r="H31" s="92">
        <v>0</v>
      </c>
      <c r="I31" s="92">
        <v>0</v>
      </c>
      <c r="J31" s="92">
        <v>0</v>
      </c>
      <c r="K31" s="106"/>
      <c r="L31" s="115">
        <v>0</v>
      </c>
      <c r="M31" s="115">
        <v>0</v>
      </c>
      <c r="N31" s="115">
        <v>0</v>
      </c>
      <c r="O31" s="107">
        <f t="shared" si="1"/>
        <v>0</v>
      </c>
      <c r="P31" s="115">
        <v>0.05</v>
      </c>
      <c r="Q31" s="115">
        <v>60000</v>
      </c>
      <c r="R31" s="115">
        <v>3</v>
      </c>
      <c r="S31" s="90"/>
      <c r="T31" s="117"/>
      <c r="U31" s="111">
        <f t="shared" si="2"/>
        <v>144.477</v>
      </c>
      <c r="V31" s="118" t="s">
        <v>60</v>
      </c>
    </row>
    <row r="32" spans="1:22" s="32" customFormat="1" ht="9" customHeight="1">
      <c r="A32" s="89"/>
      <c r="B32" s="90"/>
      <c r="C32" s="90"/>
      <c r="D32" s="90"/>
      <c r="E32" s="90"/>
      <c r="F32" s="106">
        <f t="shared" si="0"/>
        <v>0</v>
      </c>
      <c r="G32" s="92"/>
      <c r="H32" s="92"/>
      <c r="I32" s="92"/>
      <c r="J32" s="92"/>
      <c r="K32" s="106"/>
      <c r="L32" s="115"/>
      <c r="M32" s="115"/>
      <c r="N32" s="115"/>
      <c r="O32" s="107">
        <f t="shared" si="1"/>
        <v>0</v>
      </c>
      <c r="P32" s="115"/>
      <c r="Q32" s="115"/>
      <c r="R32" s="115"/>
      <c r="S32" s="90"/>
      <c r="T32" s="117"/>
      <c r="U32" s="111">
        <f t="shared" si="2"/>
        <v>0</v>
      </c>
      <c r="V32" s="118"/>
    </row>
    <row r="33" spans="1:22" s="32" customFormat="1" ht="13.5" customHeight="1">
      <c r="A33" s="89" t="s">
        <v>61</v>
      </c>
      <c r="B33" s="90">
        <f>SUM(B35:B58)</f>
        <v>18805.16</v>
      </c>
      <c r="C33" s="90">
        <f>SUM(C35:C58)</f>
        <v>17771.34</v>
      </c>
      <c r="D33" s="90">
        <f>(E33/C33)*1000</f>
        <v>1110.747473178725</v>
      </c>
      <c r="E33" s="90">
        <f>SUM(E35:E58)</f>
        <v>19739.471</v>
      </c>
      <c r="F33" s="106">
        <f t="shared" si="0"/>
        <v>3553104.7800000003</v>
      </c>
      <c r="G33" s="90">
        <f>SUM(G35:G58)</f>
        <v>4253.900000000001</v>
      </c>
      <c r="H33" s="90">
        <f>SUM(H35:H58)</f>
        <v>4253.900000000001</v>
      </c>
      <c r="I33" s="90">
        <f>(J33/H33)*1000</f>
        <v>2166.1752744540304</v>
      </c>
      <c r="J33" s="90">
        <f>SUM(J35:J58)</f>
        <v>9214.693000000001</v>
      </c>
      <c r="K33" s="106"/>
      <c r="L33" s="115">
        <f>SUM(L35:L58)</f>
        <v>1278.18</v>
      </c>
      <c r="M33" s="115">
        <f>(N33/L33)*1000</f>
        <v>481.25381401680505</v>
      </c>
      <c r="N33" s="115">
        <f>SUM(N35:N58)</f>
        <v>615.1289999999999</v>
      </c>
      <c r="O33" s="107">
        <f t="shared" si="1"/>
        <v>86610.16319999998</v>
      </c>
      <c r="P33" s="115">
        <v>1370.49</v>
      </c>
      <c r="Q33" s="115">
        <v>89528.86339922217</v>
      </c>
      <c r="R33" s="115">
        <v>122698.41199999998</v>
      </c>
      <c r="S33" s="90"/>
      <c r="T33" s="119"/>
      <c r="U33" s="111">
        <f t="shared" si="2"/>
        <v>5909032.823507999</v>
      </c>
      <c r="V33" s="118" t="s">
        <v>28</v>
      </c>
    </row>
    <row r="34" spans="1:22" s="32" customFormat="1" ht="9" customHeight="1">
      <c r="A34" s="89"/>
      <c r="B34" s="90"/>
      <c r="C34" s="90"/>
      <c r="D34" s="90"/>
      <c r="E34" s="90"/>
      <c r="F34" s="106">
        <f t="shared" si="0"/>
        <v>0</v>
      </c>
      <c r="G34" s="90"/>
      <c r="H34" s="90"/>
      <c r="I34" s="90"/>
      <c r="J34" s="90"/>
      <c r="K34" s="106"/>
      <c r="L34" s="115"/>
      <c r="M34" s="115"/>
      <c r="N34" s="115"/>
      <c r="O34" s="107">
        <f t="shared" si="1"/>
        <v>0</v>
      </c>
      <c r="P34" s="115"/>
      <c r="Q34" s="115"/>
      <c r="R34" s="115"/>
      <c r="S34" s="90"/>
      <c r="T34" s="117"/>
      <c r="U34" s="111">
        <f t="shared" si="2"/>
        <v>0</v>
      </c>
      <c r="V34" s="118"/>
    </row>
    <row r="35" spans="1:22" s="32" customFormat="1" ht="13.5" customHeight="1">
      <c r="A35" s="89" t="s">
        <v>62</v>
      </c>
      <c r="B35" s="90">
        <v>3261.61</v>
      </c>
      <c r="C35" s="90">
        <v>2485.78</v>
      </c>
      <c r="D35" s="90">
        <f>(E35/C35)*1000</f>
        <v>709.330672867269</v>
      </c>
      <c r="E35" s="90">
        <v>1763.24</v>
      </c>
      <c r="F35" s="106">
        <f t="shared" si="0"/>
        <v>317383.2</v>
      </c>
      <c r="G35" s="92">
        <v>0</v>
      </c>
      <c r="H35" s="92">
        <v>0</v>
      </c>
      <c r="I35" s="92">
        <v>0</v>
      </c>
      <c r="J35" s="92">
        <v>0</v>
      </c>
      <c r="K35" s="106"/>
      <c r="L35" s="115">
        <v>0</v>
      </c>
      <c r="M35" s="115">
        <v>0</v>
      </c>
      <c r="N35" s="115">
        <v>0</v>
      </c>
      <c r="O35" s="107">
        <f t="shared" si="1"/>
        <v>0</v>
      </c>
      <c r="P35" s="115">
        <v>0</v>
      </c>
      <c r="Q35" s="115">
        <v>0</v>
      </c>
      <c r="R35" s="115">
        <v>0</v>
      </c>
      <c r="S35" s="90"/>
      <c r="T35" s="117"/>
      <c r="U35" s="111">
        <f t="shared" si="2"/>
        <v>0</v>
      </c>
      <c r="V35" s="120" t="s">
        <v>63</v>
      </c>
    </row>
    <row r="36" spans="1:22" s="32" customFormat="1" ht="13.5" customHeight="1">
      <c r="A36" s="89" t="s">
        <v>64</v>
      </c>
      <c r="B36" s="90">
        <v>545.99</v>
      </c>
      <c r="C36" s="90">
        <v>545.53</v>
      </c>
      <c r="D36" s="90">
        <f>(E36/C36)*1000</f>
        <v>787.33708503657</v>
      </c>
      <c r="E36" s="90">
        <v>429.516</v>
      </c>
      <c r="F36" s="106">
        <f t="shared" si="0"/>
        <v>77312.88</v>
      </c>
      <c r="G36" s="92">
        <v>0</v>
      </c>
      <c r="H36" s="92">
        <v>0</v>
      </c>
      <c r="I36" s="92">
        <v>0</v>
      </c>
      <c r="J36" s="92">
        <v>0</v>
      </c>
      <c r="K36" s="106"/>
      <c r="L36" s="115">
        <v>6.05</v>
      </c>
      <c r="M36" s="115">
        <f>(N36/L36)*1000</f>
        <v>100</v>
      </c>
      <c r="N36" s="115">
        <v>0.605</v>
      </c>
      <c r="O36" s="107">
        <f t="shared" si="1"/>
        <v>85.184</v>
      </c>
      <c r="P36" s="115">
        <v>0.91</v>
      </c>
      <c r="Q36" s="115">
        <v>27527.472527472524</v>
      </c>
      <c r="R36" s="115">
        <v>25.05</v>
      </c>
      <c r="S36" s="90"/>
      <c r="T36" s="117"/>
      <c r="U36" s="111">
        <f t="shared" si="2"/>
        <v>1206.38295</v>
      </c>
      <c r="V36" s="120" t="s">
        <v>65</v>
      </c>
    </row>
    <row r="37" spans="1:22" s="32" customFormat="1" ht="13.5" customHeight="1">
      <c r="A37" s="89" t="s">
        <v>66</v>
      </c>
      <c r="B37" s="90">
        <v>1216.47</v>
      </c>
      <c r="C37" s="90">
        <v>1205.6</v>
      </c>
      <c r="D37" s="90">
        <f>(E37/C37)*1000</f>
        <v>1228.9374585268747</v>
      </c>
      <c r="E37" s="90">
        <v>1481.607</v>
      </c>
      <c r="F37" s="106">
        <f t="shared" si="0"/>
        <v>266689.26</v>
      </c>
      <c r="G37" s="92">
        <v>0</v>
      </c>
      <c r="H37" s="92">
        <v>0</v>
      </c>
      <c r="I37" s="92">
        <v>0</v>
      </c>
      <c r="J37" s="92">
        <v>0</v>
      </c>
      <c r="K37" s="106"/>
      <c r="L37" s="115">
        <v>0</v>
      </c>
      <c r="M37" s="115">
        <v>0</v>
      </c>
      <c r="N37" s="115">
        <v>0</v>
      </c>
      <c r="O37" s="107">
        <f t="shared" si="1"/>
        <v>0</v>
      </c>
      <c r="P37" s="115">
        <v>0.58</v>
      </c>
      <c r="Q37" s="115">
        <v>16000</v>
      </c>
      <c r="R37" s="115">
        <v>9.28</v>
      </c>
      <c r="S37" s="90"/>
      <c r="T37" s="117"/>
      <c r="U37" s="111">
        <f t="shared" si="2"/>
        <v>446.91551999999996</v>
      </c>
      <c r="V37" s="120" t="s">
        <v>67</v>
      </c>
    </row>
    <row r="38" spans="1:22" s="32" customFormat="1" ht="13.5" customHeight="1">
      <c r="A38" s="89" t="s">
        <v>68</v>
      </c>
      <c r="B38" s="90">
        <v>1568.63</v>
      </c>
      <c r="C38" s="90">
        <v>1494.81</v>
      </c>
      <c r="D38" s="90">
        <f>(E38/C38)*1000</f>
        <v>1143.477766405095</v>
      </c>
      <c r="E38" s="90">
        <v>1709.282</v>
      </c>
      <c r="F38" s="106">
        <f t="shared" si="0"/>
        <v>307670.76</v>
      </c>
      <c r="G38" s="92">
        <v>0</v>
      </c>
      <c r="H38" s="92">
        <v>0</v>
      </c>
      <c r="I38" s="92">
        <v>0</v>
      </c>
      <c r="J38" s="92">
        <v>0</v>
      </c>
      <c r="K38" s="106"/>
      <c r="L38" s="115">
        <v>0</v>
      </c>
      <c r="M38" s="115">
        <v>0</v>
      </c>
      <c r="N38" s="115">
        <v>0</v>
      </c>
      <c r="O38" s="107">
        <f t="shared" si="1"/>
        <v>0</v>
      </c>
      <c r="P38" s="115">
        <v>5.06</v>
      </c>
      <c r="Q38" s="115">
        <v>29525.691699604748</v>
      </c>
      <c r="R38" s="115">
        <v>149.4</v>
      </c>
      <c r="S38" s="90"/>
      <c r="T38" s="117"/>
      <c r="U38" s="111">
        <f t="shared" si="2"/>
        <v>7194.954600000001</v>
      </c>
      <c r="V38" s="120" t="s">
        <v>69</v>
      </c>
    </row>
    <row r="39" spans="1:22" s="32" customFormat="1" ht="13.5" customHeight="1">
      <c r="A39" s="89" t="s">
        <v>70</v>
      </c>
      <c r="B39" s="90">
        <v>1010.15</v>
      </c>
      <c r="C39" s="90">
        <v>931.68</v>
      </c>
      <c r="D39" s="90">
        <f>(E39/C39)*1000</f>
        <v>1266.735359780182</v>
      </c>
      <c r="E39" s="90">
        <v>1180.192</v>
      </c>
      <c r="F39" s="106">
        <f t="shared" si="0"/>
        <v>212434.56</v>
      </c>
      <c r="G39" s="92">
        <v>0</v>
      </c>
      <c r="H39" s="92">
        <v>0</v>
      </c>
      <c r="I39" s="92">
        <v>0</v>
      </c>
      <c r="J39" s="92">
        <v>0</v>
      </c>
      <c r="K39" s="106"/>
      <c r="L39" s="115">
        <v>0</v>
      </c>
      <c r="M39" s="115">
        <v>0</v>
      </c>
      <c r="N39" s="115">
        <v>0</v>
      </c>
      <c r="O39" s="107">
        <f t="shared" si="1"/>
        <v>0</v>
      </c>
      <c r="P39" s="115">
        <v>7.49</v>
      </c>
      <c r="Q39" s="115">
        <v>50870.493991989315</v>
      </c>
      <c r="R39" s="115">
        <v>381.02</v>
      </c>
      <c r="S39" s="90"/>
      <c r="T39" s="117"/>
      <c r="U39" s="111">
        <f t="shared" si="2"/>
        <v>18349.54218</v>
      </c>
      <c r="V39" s="120" t="s">
        <v>71</v>
      </c>
    </row>
    <row r="40" spans="1:22" s="32" customFormat="1" ht="9" customHeight="1">
      <c r="A40" s="121"/>
      <c r="B40" s="90"/>
      <c r="C40" s="90"/>
      <c r="D40" s="90"/>
      <c r="E40" s="90"/>
      <c r="F40" s="106">
        <f t="shared" si="0"/>
        <v>0</v>
      </c>
      <c r="G40" s="90"/>
      <c r="H40" s="90"/>
      <c r="I40" s="90"/>
      <c r="J40" s="90"/>
      <c r="K40" s="106"/>
      <c r="L40" s="115"/>
      <c r="M40" s="115"/>
      <c r="N40" s="115"/>
      <c r="O40" s="107">
        <f t="shared" si="1"/>
        <v>0</v>
      </c>
      <c r="P40" s="115"/>
      <c r="Q40" s="115"/>
      <c r="R40" s="115"/>
      <c r="S40" s="90"/>
      <c r="T40" s="117"/>
      <c r="U40" s="111">
        <f t="shared" si="2"/>
        <v>0</v>
      </c>
      <c r="V40" s="120"/>
    </row>
    <row r="41" spans="1:22" s="32" customFormat="1" ht="13.5" customHeight="1">
      <c r="A41" s="89" t="s">
        <v>72</v>
      </c>
      <c r="B41" s="90">
        <v>52.7</v>
      </c>
      <c r="C41" s="90">
        <v>52.7</v>
      </c>
      <c r="D41" s="90">
        <f>(E41/C41)*1000</f>
        <v>875.0094876660341</v>
      </c>
      <c r="E41" s="90">
        <v>46.113</v>
      </c>
      <c r="F41" s="106">
        <f t="shared" si="0"/>
        <v>8300.34</v>
      </c>
      <c r="G41" s="90">
        <v>84.3</v>
      </c>
      <c r="H41" s="90">
        <v>84.3</v>
      </c>
      <c r="I41" s="90">
        <f>(J41/H41)*1000</f>
        <v>1860.8576512455516</v>
      </c>
      <c r="J41" s="90">
        <v>156.8703</v>
      </c>
      <c r="K41" s="106"/>
      <c r="L41" s="115">
        <v>143.95</v>
      </c>
      <c r="M41" s="115">
        <f>(N41/L41)*1000</f>
        <v>353.58110455019107</v>
      </c>
      <c r="N41" s="115">
        <v>50.898</v>
      </c>
      <c r="O41" s="107">
        <f t="shared" si="1"/>
        <v>7166.4384</v>
      </c>
      <c r="P41" s="115">
        <v>5.33</v>
      </c>
      <c r="Q41" s="115">
        <v>48918.38649155723</v>
      </c>
      <c r="R41" s="115">
        <v>260.735</v>
      </c>
      <c r="S41" s="90"/>
      <c r="T41" s="117"/>
      <c r="U41" s="111">
        <f t="shared" si="2"/>
        <v>12556.736865</v>
      </c>
      <c r="V41" s="120" t="s">
        <v>73</v>
      </c>
    </row>
    <row r="42" spans="1:22" s="32" customFormat="1" ht="13.5" customHeight="1">
      <c r="A42" s="89" t="s">
        <v>74</v>
      </c>
      <c r="B42" s="90">
        <v>11.3</v>
      </c>
      <c r="C42" s="90">
        <v>11.3</v>
      </c>
      <c r="D42" s="90">
        <f>(E42/C42)*1000</f>
        <v>1035.3982300884954</v>
      </c>
      <c r="E42" s="90">
        <v>11.7</v>
      </c>
      <c r="F42" s="106">
        <f t="shared" si="0"/>
        <v>2106</v>
      </c>
      <c r="G42" s="90">
        <v>211.6</v>
      </c>
      <c r="H42" s="90">
        <v>211.6</v>
      </c>
      <c r="I42" s="90">
        <f>(J42/H42)*1000</f>
        <v>2135.883742911153</v>
      </c>
      <c r="J42" s="90">
        <v>451.953</v>
      </c>
      <c r="K42" s="106"/>
      <c r="L42" s="115">
        <v>53.63</v>
      </c>
      <c r="M42" s="115">
        <f>(N42/L42)*1000</f>
        <v>526.9252284169307</v>
      </c>
      <c r="N42" s="115">
        <v>28.259</v>
      </c>
      <c r="O42" s="107">
        <f t="shared" si="1"/>
        <v>3978.8672</v>
      </c>
      <c r="P42" s="115">
        <v>269.2</v>
      </c>
      <c r="Q42" s="115">
        <v>84239.41307578009</v>
      </c>
      <c r="R42" s="115">
        <v>22677.25</v>
      </c>
      <c r="S42" s="90"/>
      <c r="T42" s="117"/>
      <c r="U42" s="111">
        <f t="shared" si="2"/>
        <v>1092113.68275</v>
      </c>
      <c r="V42" s="120" t="s">
        <v>75</v>
      </c>
    </row>
    <row r="43" spans="1:22" s="32" customFormat="1" ht="13.5" customHeight="1">
      <c r="A43" s="89" t="s">
        <v>76</v>
      </c>
      <c r="B43" s="90">
        <v>7273.67</v>
      </c>
      <c r="C43" s="90">
        <v>7242.82</v>
      </c>
      <c r="D43" s="90">
        <f>(E43/C43)*1000</f>
        <v>1394.059634230866</v>
      </c>
      <c r="E43" s="90">
        <v>10096.923</v>
      </c>
      <c r="F43" s="106">
        <f t="shared" si="0"/>
        <v>1817446.1400000001</v>
      </c>
      <c r="G43" s="90">
        <v>999.5</v>
      </c>
      <c r="H43" s="90">
        <v>999.5</v>
      </c>
      <c r="I43" s="90">
        <f>(J43/H43)*1000</f>
        <v>2096.8916458229114</v>
      </c>
      <c r="J43" s="90">
        <v>2095.8432</v>
      </c>
      <c r="K43" s="106"/>
      <c r="L43" s="115">
        <v>2.9</v>
      </c>
      <c r="M43" s="115">
        <f>(N43/L43)*1000</f>
        <v>596.2068965517242</v>
      </c>
      <c r="N43" s="115">
        <v>1.729</v>
      </c>
      <c r="O43" s="107">
        <f t="shared" si="1"/>
        <v>243.44320000000002</v>
      </c>
      <c r="P43" s="115">
        <v>260.58</v>
      </c>
      <c r="Q43" s="115">
        <v>105815.68040524983</v>
      </c>
      <c r="R43" s="115">
        <v>27573.45</v>
      </c>
      <c r="S43" s="90"/>
      <c r="T43" s="117"/>
      <c r="U43" s="111">
        <f t="shared" si="2"/>
        <v>1327909.77855</v>
      </c>
      <c r="V43" s="120" t="s">
        <v>77</v>
      </c>
    </row>
    <row r="44" spans="1:22" s="32" customFormat="1" ht="13.5" customHeight="1">
      <c r="A44" s="89" t="s">
        <v>78</v>
      </c>
      <c r="B44" s="90">
        <v>504.08</v>
      </c>
      <c r="C44" s="90">
        <v>504.08</v>
      </c>
      <c r="D44" s="90">
        <f>(E44/C44)*1000</f>
        <v>1154.9674654816697</v>
      </c>
      <c r="E44" s="90">
        <v>582.196</v>
      </c>
      <c r="F44" s="106">
        <f t="shared" si="0"/>
        <v>104795.28</v>
      </c>
      <c r="G44" s="90">
        <v>415.2</v>
      </c>
      <c r="H44" s="90">
        <v>415.2</v>
      </c>
      <c r="I44" s="90">
        <f>(J44/H44)*1000</f>
        <v>2276.1146435452797</v>
      </c>
      <c r="J44" s="90">
        <v>945.0428</v>
      </c>
      <c r="K44" s="106"/>
      <c r="L44" s="115">
        <v>3.87</v>
      </c>
      <c r="M44" s="115">
        <f>(N44/L44)*1000</f>
        <v>772.0930232558139</v>
      </c>
      <c r="N44" s="115">
        <v>2.988</v>
      </c>
      <c r="O44" s="107">
        <f t="shared" si="1"/>
        <v>420.71040000000005</v>
      </c>
      <c r="P44" s="115">
        <v>344.57</v>
      </c>
      <c r="Q44" s="115">
        <v>102045.73816641032</v>
      </c>
      <c r="R44" s="115">
        <v>35161.9</v>
      </c>
      <c r="S44" s="90"/>
      <c r="T44" s="117"/>
      <c r="U44" s="111">
        <f t="shared" si="2"/>
        <v>1693361.9421</v>
      </c>
      <c r="V44" s="120" t="s">
        <v>79</v>
      </c>
    </row>
    <row r="45" spans="1:22" s="32" customFormat="1" ht="13.5" customHeight="1">
      <c r="A45" s="89" t="s">
        <v>80</v>
      </c>
      <c r="B45" s="90">
        <v>2239.7</v>
      </c>
      <c r="C45" s="90">
        <v>2186.5</v>
      </c>
      <c r="D45" s="90">
        <f>(E45/C45)*1000</f>
        <v>719.1035902126686</v>
      </c>
      <c r="E45" s="90">
        <v>1572.32</v>
      </c>
      <c r="F45" s="106">
        <f t="shared" si="0"/>
        <v>283017.6</v>
      </c>
      <c r="G45" s="90">
        <v>856.2</v>
      </c>
      <c r="H45" s="90">
        <v>856.2</v>
      </c>
      <c r="I45" s="90">
        <f>(J45/H45)*1000</f>
        <v>2106.1583742116327</v>
      </c>
      <c r="J45" s="90">
        <v>1803.2928</v>
      </c>
      <c r="K45" s="106"/>
      <c r="L45" s="115">
        <v>55.4</v>
      </c>
      <c r="M45" s="115">
        <f>(N45/L45)*1000</f>
        <v>646.841155234657</v>
      </c>
      <c r="N45" s="115">
        <v>35.835</v>
      </c>
      <c r="O45" s="107">
        <f t="shared" si="1"/>
        <v>5045.568</v>
      </c>
      <c r="P45" s="115">
        <v>34</v>
      </c>
      <c r="Q45" s="115">
        <v>59732.352941176476</v>
      </c>
      <c r="R45" s="115">
        <v>2030.9</v>
      </c>
      <c r="S45" s="90"/>
      <c r="T45" s="117"/>
      <c r="U45" s="111">
        <f t="shared" si="2"/>
        <v>97806.1131</v>
      </c>
      <c r="V45" s="120" t="s">
        <v>81</v>
      </c>
    </row>
    <row r="46" spans="1:22" s="32" customFormat="1" ht="9" customHeight="1">
      <c r="A46" s="89"/>
      <c r="B46" s="90"/>
      <c r="C46" s="90"/>
      <c r="D46" s="90"/>
      <c r="E46" s="90"/>
      <c r="F46" s="106">
        <f t="shared" si="0"/>
        <v>0</v>
      </c>
      <c r="G46" s="90"/>
      <c r="H46" s="90"/>
      <c r="I46" s="90"/>
      <c r="J46" s="90"/>
      <c r="K46" s="106"/>
      <c r="L46" s="115"/>
      <c r="M46" s="115"/>
      <c r="N46" s="115"/>
      <c r="O46" s="107">
        <f t="shared" si="1"/>
        <v>0</v>
      </c>
      <c r="P46" s="115"/>
      <c r="Q46" s="115"/>
      <c r="R46" s="115"/>
      <c r="S46" s="90"/>
      <c r="T46" s="117"/>
      <c r="U46" s="111">
        <f t="shared" si="2"/>
        <v>0</v>
      </c>
      <c r="V46" s="120"/>
    </row>
    <row r="47" spans="1:22" s="32" customFormat="1" ht="13.5" customHeight="1">
      <c r="A47" s="89" t="s">
        <v>82</v>
      </c>
      <c r="B47" s="90">
        <v>1.3</v>
      </c>
      <c r="C47" s="90">
        <v>1.3</v>
      </c>
      <c r="D47" s="90">
        <f>(E47/C47)*1000</f>
        <v>400</v>
      </c>
      <c r="E47" s="90">
        <v>0.52</v>
      </c>
      <c r="F47" s="106">
        <f t="shared" si="0"/>
        <v>93.6</v>
      </c>
      <c r="G47" s="90">
        <v>36.2</v>
      </c>
      <c r="H47" s="90">
        <v>36.2</v>
      </c>
      <c r="I47" s="90">
        <f>(J47/H47)*1000</f>
        <v>2187.453038674033</v>
      </c>
      <c r="J47" s="90">
        <v>79.1858</v>
      </c>
      <c r="K47" s="106"/>
      <c r="L47" s="115">
        <v>963.4</v>
      </c>
      <c r="M47" s="115">
        <f>(N47/L47)*1000</f>
        <v>486.755241851775</v>
      </c>
      <c r="N47" s="115">
        <v>468.94</v>
      </c>
      <c r="O47" s="107">
        <f t="shared" si="1"/>
        <v>66026.752</v>
      </c>
      <c r="P47" s="115">
        <v>102.1</v>
      </c>
      <c r="Q47" s="115">
        <v>70628.79529872675</v>
      </c>
      <c r="R47" s="115">
        <v>7211.2</v>
      </c>
      <c r="S47" s="90"/>
      <c r="T47" s="117"/>
      <c r="U47" s="111">
        <f t="shared" si="2"/>
        <v>347284.18080000003</v>
      </c>
      <c r="V47" s="120" t="s">
        <v>83</v>
      </c>
    </row>
    <row r="48" spans="1:22" s="32" customFormat="1" ht="13.5" customHeight="1">
      <c r="A48" s="89" t="s">
        <v>84</v>
      </c>
      <c r="B48" s="90">
        <v>224</v>
      </c>
      <c r="C48" s="90">
        <v>221</v>
      </c>
      <c r="D48" s="90">
        <f>(E48/C48)*1000</f>
        <v>1012.2171945701357</v>
      </c>
      <c r="E48" s="90">
        <v>223.7</v>
      </c>
      <c r="F48" s="106">
        <f t="shared" si="0"/>
        <v>40266</v>
      </c>
      <c r="G48" s="90">
        <v>1147.3</v>
      </c>
      <c r="H48" s="90">
        <v>1147.3</v>
      </c>
      <c r="I48" s="90">
        <f>(J48/H48)*1000</f>
        <v>2241.4122722914667</v>
      </c>
      <c r="J48" s="90">
        <v>2571.5723</v>
      </c>
      <c r="K48" s="106"/>
      <c r="L48" s="115">
        <v>0.74</v>
      </c>
      <c r="M48" s="115">
        <f>(N48/L48)*1000</f>
        <v>1500.0000000000002</v>
      </c>
      <c r="N48" s="115">
        <v>1.11</v>
      </c>
      <c r="O48" s="107">
        <f t="shared" si="1"/>
        <v>156.288</v>
      </c>
      <c r="P48" s="115">
        <v>59.35</v>
      </c>
      <c r="Q48" s="115">
        <v>59290.648694187024</v>
      </c>
      <c r="R48" s="115">
        <v>3518.9</v>
      </c>
      <c r="S48" s="90"/>
      <c r="T48" s="117"/>
      <c r="U48" s="111">
        <f t="shared" si="2"/>
        <v>169466.7051</v>
      </c>
      <c r="V48" s="120" t="s">
        <v>85</v>
      </c>
    </row>
    <row r="49" spans="1:22" s="32" customFormat="1" ht="13.5" customHeight="1">
      <c r="A49" s="89" t="s">
        <v>86</v>
      </c>
      <c r="B49" s="90">
        <v>30.6</v>
      </c>
      <c r="C49" s="90">
        <v>30.6</v>
      </c>
      <c r="D49" s="90">
        <f>(E49/C49)*1000</f>
        <v>826.1437908496731</v>
      </c>
      <c r="E49" s="90">
        <v>25.28</v>
      </c>
      <c r="F49" s="106">
        <f t="shared" si="0"/>
        <v>4550.4</v>
      </c>
      <c r="G49" s="90">
        <v>387.5</v>
      </c>
      <c r="H49" s="90">
        <v>387.5</v>
      </c>
      <c r="I49" s="90">
        <f>(J49/H49)*1000</f>
        <v>2431.5514838709673</v>
      </c>
      <c r="J49" s="90">
        <v>942.2262</v>
      </c>
      <c r="K49" s="106"/>
      <c r="L49" s="115">
        <v>0</v>
      </c>
      <c r="M49" s="115">
        <v>0</v>
      </c>
      <c r="N49" s="115">
        <v>0</v>
      </c>
      <c r="O49" s="107">
        <f t="shared" si="1"/>
        <v>0</v>
      </c>
      <c r="P49" s="115">
        <v>73.51</v>
      </c>
      <c r="Q49" s="115">
        <v>78792.81730376818</v>
      </c>
      <c r="R49" s="115">
        <v>5792.06</v>
      </c>
      <c r="S49" s="90"/>
      <c r="T49" s="117"/>
      <c r="U49" s="111">
        <f t="shared" si="2"/>
        <v>278939.81754</v>
      </c>
      <c r="V49" s="120" t="s">
        <v>87</v>
      </c>
    </row>
    <row r="50" spans="1:22" s="32" customFormat="1" ht="13.5" customHeight="1">
      <c r="A50" s="89" t="s">
        <v>88</v>
      </c>
      <c r="B50" s="90">
        <v>710.11</v>
      </c>
      <c r="C50" s="90">
        <v>703.79</v>
      </c>
      <c r="D50" s="90">
        <f>(E50/C50)*1000</f>
        <v>728.1007118600719</v>
      </c>
      <c r="E50" s="90">
        <v>512.43</v>
      </c>
      <c r="F50" s="106">
        <f t="shared" si="0"/>
        <v>92237.39999999998</v>
      </c>
      <c r="G50" s="115">
        <v>0</v>
      </c>
      <c r="H50" s="115">
        <v>0</v>
      </c>
      <c r="I50" s="115">
        <v>0</v>
      </c>
      <c r="J50" s="115">
        <v>0</v>
      </c>
      <c r="K50" s="106"/>
      <c r="L50" s="115">
        <v>0</v>
      </c>
      <c r="M50" s="115">
        <v>0</v>
      </c>
      <c r="N50" s="115">
        <v>0</v>
      </c>
      <c r="O50" s="107">
        <f t="shared" si="1"/>
        <v>0</v>
      </c>
      <c r="P50" s="115">
        <v>192.67</v>
      </c>
      <c r="Q50" s="115">
        <v>89194.20252244771</v>
      </c>
      <c r="R50" s="115">
        <v>17185.047</v>
      </c>
      <c r="S50" s="90"/>
      <c r="T50" s="117"/>
      <c r="U50" s="111">
        <f t="shared" si="2"/>
        <v>827614.678473</v>
      </c>
      <c r="V50" s="120" t="s">
        <v>89</v>
      </c>
    </row>
    <row r="51" spans="1:22" s="32" customFormat="1" ht="13.5" customHeight="1">
      <c r="A51" s="89" t="s">
        <v>90</v>
      </c>
      <c r="B51" s="90">
        <v>152.95</v>
      </c>
      <c r="C51" s="90">
        <v>151.95</v>
      </c>
      <c r="D51" s="90">
        <f>(E51/C51)*1000</f>
        <v>674.9062191510367</v>
      </c>
      <c r="E51" s="90">
        <v>102.552</v>
      </c>
      <c r="F51" s="106">
        <f t="shared" si="0"/>
        <v>18459.36</v>
      </c>
      <c r="G51" s="115">
        <v>99.3</v>
      </c>
      <c r="H51" s="115">
        <v>99.3</v>
      </c>
      <c r="I51" s="90">
        <f>(J51/H51)*1000</f>
        <v>1281.8449144008057</v>
      </c>
      <c r="J51" s="115">
        <v>127.2872</v>
      </c>
      <c r="K51" s="106"/>
      <c r="L51" s="115">
        <v>0.2</v>
      </c>
      <c r="M51" s="115">
        <f>(N51/L51)*1000</f>
        <v>150</v>
      </c>
      <c r="N51" s="115">
        <v>0.03</v>
      </c>
      <c r="O51" s="107">
        <f t="shared" si="1"/>
        <v>4.224</v>
      </c>
      <c r="P51" s="115">
        <v>11.54</v>
      </c>
      <c r="Q51" s="115">
        <v>42826.68977469671</v>
      </c>
      <c r="R51" s="115">
        <v>494.22</v>
      </c>
      <c r="S51" s="90"/>
      <c r="T51" s="117"/>
      <c r="U51" s="111">
        <f t="shared" si="2"/>
        <v>23801.14098</v>
      </c>
      <c r="V51" s="120" t="s">
        <v>91</v>
      </c>
    </row>
    <row r="52" spans="1:22" s="32" customFormat="1" ht="13.5" customHeight="1">
      <c r="A52" s="89" t="s">
        <v>92</v>
      </c>
      <c r="B52" s="92">
        <v>0</v>
      </c>
      <c r="C52" s="92">
        <v>0</v>
      </c>
      <c r="D52" s="92">
        <v>0</v>
      </c>
      <c r="E52" s="92">
        <v>0</v>
      </c>
      <c r="F52" s="106">
        <f t="shared" si="0"/>
        <v>0</v>
      </c>
      <c r="G52" s="115">
        <v>0</v>
      </c>
      <c r="H52" s="115">
        <v>0</v>
      </c>
      <c r="I52" s="115">
        <v>0</v>
      </c>
      <c r="J52" s="115">
        <v>0</v>
      </c>
      <c r="K52" s="106"/>
      <c r="L52" s="115">
        <v>0</v>
      </c>
      <c r="M52" s="115">
        <v>0</v>
      </c>
      <c r="N52" s="115">
        <v>0</v>
      </c>
      <c r="O52" s="107">
        <f t="shared" si="1"/>
        <v>0</v>
      </c>
      <c r="P52" s="115">
        <v>0</v>
      </c>
      <c r="Q52" s="115">
        <v>0</v>
      </c>
      <c r="R52" s="115">
        <v>0</v>
      </c>
      <c r="S52" s="90"/>
      <c r="T52" s="117"/>
      <c r="U52" s="111">
        <f t="shared" si="2"/>
        <v>0</v>
      </c>
      <c r="V52" s="120" t="s">
        <v>93</v>
      </c>
    </row>
    <row r="53" spans="1:22" s="32" customFormat="1" ht="9" customHeight="1">
      <c r="A53" s="89"/>
      <c r="B53" s="90"/>
      <c r="C53" s="90"/>
      <c r="D53" s="90"/>
      <c r="E53" s="90"/>
      <c r="F53" s="106">
        <f t="shared" si="0"/>
        <v>0</v>
      </c>
      <c r="G53" s="115"/>
      <c r="H53" s="115"/>
      <c r="I53" s="90"/>
      <c r="J53" s="115"/>
      <c r="K53" s="106"/>
      <c r="L53" s="115"/>
      <c r="M53" s="115">
        <v>0</v>
      </c>
      <c r="N53" s="115"/>
      <c r="O53" s="107">
        <f t="shared" si="1"/>
        <v>0</v>
      </c>
      <c r="P53" s="115"/>
      <c r="Q53" s="115"/>
      <c r="R53" s="115"/>
      <c r="S53" s="90"/>
      <c r="T53" s="117"/>
      <c r="U53" s="111">
        <f t="shared" si="2"/>
        <v>0</v>
      </c>
      <c r="V53" s="120"/>
    </row>
    <row r="54" spans="1:22" s="32" customFormat="1" ht="13.5" customHeight="1">
      <c r="A54" s="89" t="s">
        <v>94</v>
      </c>
      <c r="B54" s="92">
        <v>0</v>
      </c>
      <c r="C54" s="92">
        <v>0</v>
      </c>
      <c r="D54" s="92">
        <v>0</v>
      </c>
      <c r="E54" s="92">
        <v>0</v>
      </c>
      <c r="F54" s="106">
        <f t="shared" si="0"/>
        <v>0</v>
      </c>
      <c r="G54" s="115">
        <v>0</v>
      </c>
      <c r="H54" s="115">
        <v>0</v>
      </c>
      <c r="I54" s="115">
        <v>0</v>
      </c>
      <c r="J54" s="115">
        <v>0</v>
      </c>
      <c r="K54" s="106"/>
      <c r="L54" s="115">
        <v>0</v>
      </c>
      <c r="M54" s="115">
        <v>0</v>
      </c>
      <c r="N54" s="115">
        <v>0</v>
      </c>
      <c r="O54" s="107">
        <f t="shared" si="1"/>
        <v>0</v>
      </c>
      <c r="P54" s="115">
        <v>0</v>
      </c>
      <c r="Q54" s="115">
        <v>0</v>
      </c>
      <c r="R54" s="115">
        <v>0</v>
      </c>
      <c r="S54" s="90"/>
      <c r="T54" s="117"/>
      <c r="U54" s="111">
        <f t="shared" si="2"/>
        <v>0</v>
      </c>
      <c r="V54" s="120" t="s">
        <v>29</v>
      </c>
    </row>
    <row r="55" spans="1:22" s="32" customFormat="1" ht="13.5" customHeight="1">
      <c r="A55" s="89" t="s">
        <v>95</v>
      </c>
      <c r="B55" s="90">
        <v>1.9</v>
      </c>
      <c r="C55" s="90">
        <v>1.9</v>
      </c>
      <c r="D55" s="90">
        <f>(E55/C55)*1000</f>
        <v>1000</v>
      </c>
      <c r="E55" s="90">
        <v>1.9</v>
      </c>
      <c r="F55" s="106">
        <f t="shared" si="0"/>
        <v>342</v>
      </c>
      <c r="G55" s="115">
        <v>0</v>
      </c>
      <c r="H55" s="115">
        <v>0</v>
      </c>
      <c r="I55" s="115">
        <v>0</v>
      </c>
      <c r="J55" s="115">
        <v>0</v>
      </c>
      <c r="K55" s="106"/>
      <c r="L55" s="115">
        <v>0</v>
      </c>
      <c r="M55" s="115">
        <v>0</v>
      </c>
      <c r="N55" s="115">
        <v>0</v>
      </c>
      <c r="O55" s="107">
        <f t="shared" si="1"/>
        <v>0</v>
      </c>
      <c r="P55" s="115">
        <v>0.5</v>
      </c>
      <c r="Q55" s="115">
        <v>20000</v>
      </c>
      <c r="R55" s="115">
        <v>10</v>
      </c>
      <c r="S55" s="90"/>
      <c r="T55" s="117"/>
      <c r="U55" s="111">
        <f t="shared" si="2"/>
        <v>481.59</v>
      </c>
      <c r="V55" s="120" t="s">
        <v>30</v>
      </c>
    </row>
    <row r="56" spans="1:22" s="32" customFormat="1" ht="13.5" customHeight="1">
      <c r="A56" s="89" t="s">
        <v>96</v>
      </c>
      <c r="B56" s="92">
        <v>0</v>
      </c>
      <c r="C56" s="92">
        <v>0</v>
      </c>
      <c r="D56" s="92">
        <v>0</v>
      </c>
      <c r="E56" s="92">
        <v>0</v>
      </c>
      <c r="F56" s="106">
        <f t="shared" si="0"/>
        <v>0</v>
      </c>
      <c r="G56" s="115">
        <v>0</v>
      </c>
      <c r="H56" s="115">
        <v>0</v>
      </c>
      <c r="I56" s="115">
        <v>0</v>
      </c>
      <c r="J56" s="115">
        <v>0</v>
      </c>
      <c r="K56" s="106"/>
      <c r="L56" s="115">
        <v>12.84</v>
      </c>
      <c r="M56" s="115">
        <f>(N56/L56)*1000</f>
        <v>600</v>
      </c>
      <c r="N56" s="115">
        <v>7.704</v>
      </c>
      <c r="O56" s="107">
        <f t="shared" si="1"/>
        <v>1084.7232</v>
      </c>
      <c r="P56" s="115">
        <v>0</v>
      </c>
      <c r="Q56" s="115">
        <v>0</v>
      </c>
      <c r="R56" s="115">
        <v>0</v>
      </c>
      <c r="S56" s="90"/>
      <c r="T56" s="117"/>
      <c r="U56" s="111">
        <f t="shared" si="2"/>
        <v>0</v>
      </c>
      <c r="V56" s="120" t="s">
        <v>31</v>
      </c>
    </row>
    <row r="57" spans="1:22" s="32" customFormat="1" ht="13.5" customHeight="1">
      <c r="A57" s="89" t="s">
        <v>97</v>
      </c>
      <c r="B57" s="92">
        <v>0</v>
      </c>
      <c r="C57" s="92">
        <v>0</v>
      </c>
      <c r="D57" s="92">
        <v>0</v>
      </c>
      <c r="E57" s="92">
        <v>0</v>
      </c>
      <c r="F57" s="106">
        <f t="shared" si="0"/>
        <v>0</v>
      </c>
      <c r="G57" s="115">
        <v>16.8</v>
      </c>
      <c r="H57" s="115">
        <v>16.8</v>
      </c>
      <c r="I57" s="90">
        <f>(J57/H57)*1000</f>
        <v>2465.4404761904766</v>
      </c>
      <c r="J57" s="115">
        <v>41.4194</v>
      </c>
      <c r="K57" s="106"/>
      <c r="L57" s="115">
        <v>0</v>
      </c>
      <c r="M57" s="115">
        <v>0</v>
      </c>
      <c r="N57" s="115">
        <v>0</v>
      </c>
      <c r="O57" s="107">
        <f t="shared" si="1"/>
        <v>0</v>
      </c>
      <c r="P57" s="115">
        <v>2</v>
      </c>
      <c r="Q57" s="115">
        <v>65000</v>
      </c>
      <c r="R57" s="115">
        <v>130</v>
      </c>
      <c r="S57" s="90"/>
      <c r="T57" s="117"/>
      <c r="U57" s="111">
        <f t="shared" si="2"/>
        <v>6260.67</v>
      </c>
      <c r="V57" s="120" t="s">
        <v>32</v>
      </c>
    </row>
    <row r="58" spans="1:22" s="32" customFormat="1" ht="13.5" customHeight="1">
      <c r="A58" s="89" t="s">
        <v>98</v>
      </c>
      <c r="B58" s="92">
        <v>0</v>
      </c>
      <c r="C58" s="92">
        <v>0</v>
      </c>
      <c r="D58" s="92">
        <v>0</v>
      </c>
      <c r="E58" s="92">
        <v>0</v>
      </c>
      <c r="F58" s="106">
        <f t="shared" si="0"/>
        <v>0</v>
      </c>
      <c r="G58" s="115">
        <v>0</v>
      </c>
      <c r="H58" s="115">
        <v>0</v>
      </c>
      <c r="I58" s="115">
        <v>0</v>
      </c>
      <c r="J58" s="115">
        <v>0</v>
      </c>
      <c r="K58" s="106"/>
      <c r="L58" s="115">
        <v>35.2</v>
      </c>
      <c r="M58" s="115">
        <f>(N58/L58)*1000</f>
        <v>483.8352272727272</v>
      </c>
      <c r="N58" s="115">
        <v>17.031</v>
      </c>
      <c r="O58" s="107">
        <f t="shared" si="1"/>
        <v>2397.9647999999997</v>
      </c>
      <c r="P58" s="115">
        <v>1.1</v>
      </c>
      <c r="Q58" s="115">
        <v>80000</v>
      </c>
      <c r="R58" s="115">
        <v>88</v>
      </c>
      <c r="S58" s="90"/>
      <c r="T58" s="117"/>
      <c r="U58" s="111">
        <f t="shared" si="2"/>
        <v>4237.992</v>
      </c>
      <c r="V58" s="120" t="s">
        <v>33</v>
      </c>
    </row>
    <row r="59" spans="1:22" s="128" customFormat="1" ht="8.25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4"/>
      <c r="L59" s="123"/>
      <c r="M59" s="123"/>
      <c r="N59" s="123"/>
      <c r="O59" s="123"/>
      <c r="P59" s="123"/>
      <c r="Q59" s="123"/>
      <c r="R59" s="125"/>
      <c r="S59" s="123"/>
      <c r="T59" s="126"/>
      <c r="U59" s="123"/>
      <c r="V59" s="127"/>
    </row>
    <row r="60" spans="1:12" ht="13.5" customHeight="1">
      <c r="A60" s="32" t="s">
        <v>99</v>
      </c>
      <c r="L60" s="32"/>
    </row>
  </sheetData>
  <mergeCells count="16">
    <mergeCell ref="P6:R6"/>
    <mergeCell ref="B6:E6"/>
    <mergeCell ref="G6:J6"/>
    <mergeCell ref="B5:E5"/>
    <mergeCell ref="G5:J5"/>
    <mergeCell ref="L5:N5"/>
    <mergeCell ref="A7:A8"/>
    <mergeCell ref="S5:T5"/>
    <mergeCell ref="S6:T6"/>
    <mergeCell ref="L2:V2"/>
    <mergeCell ref="L3:V3"/>
    <mergeCell ref="L6:N6"/>
    <mergeCell ref="V7:V8"/>
    <mergeCell ref="A2:J2"/>
    <mergeCell ref="A3:J3"/>
    <mergeCell ref="P5:R5"/>
  </mergeCells>
  <printOptions/>
  <pageMargins left="0.31496062992125984" right="1.5748031496062993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2002-07-08T01:47:03Z</dcterms:created>
  <dcterms:modified xsi:type="dcterms:W3CDTF">2002-07-08T01:47:03Z</dcterms:modified>
  <cp:category/>
  <cp:version/>
  <cp:contentType/>
  <cp:contentStatus/>
</cp:coreProperties>
</file>