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草莓香菇等" sheetId="1" r:id="rId1"/>
  </sheets>
  <definedNames/>
  <calcPr fullCalcOnLoad="1"/>
</workbook>
</file>

<file path=xl/sharedStrings.xml><?xml version="1.0" encoding="utf-8"?>
<sst xmlns="http://schemas.openxmlformats.org/spreadsheetml/2006/main" count="142" uniqueCount="104">
  <si>
    <t>Strawberries</t>
  </si>
  <si>
    <t>Mushroom</t>
  </si>
  <si>
    <t>種植面積</t>
  </si>
  <si>
    <t>收穫面積</t>
  </si>
  <si>
    <t>每公頃產量</t>
  </si>
  <si>
    <t>每平方公尺</t>
  </si>
  <si>
    <t>Wood0cultured Shiitake</t>
  </si>
  <si>
    <t>Bag0cultured Shiitake</t>
  </si>
  <si>
    <t>Planted</t>
  </si>
  <si>
    <t>Harvested</t>
  </si>
  <si>
    <t>Yield</t>
  </si>
  <si>
    <t>Total</t>
  </si>
  <si>
    <t>栽培數量</t>
  </si>
  <si>
    <t>每公噸產量</t>
  </si>
  <si>
    <t>每萬包產量</t>
  </si>
  <si>
    <t>Area</t>
  </si>
  <si>
    <t>per ha</t>
  </si>
  <si>
    <t>duction</t>
  </si>
  <si>
    <t>Production</t>
  </si>
  <si>
    <t>Yield per</t>
  </si>
  <si>
    <t>Wood Used</t>
  </si>
  <si>
    <t>m.t.</t>
  </si>
  <si>
    <t>10,000 bags</t>
  </si>
  <si>
    <t>公頃</t>
  </si>
  <si>
    <t>公斤</t>
  </si>
  <si>
    <t>公噸</t>
  </si>
  <si>
    <t>千平方公尺</t>
  </si>
  <si>
    <t>萬包</t>
  </si>
  <si>
    <t>ha</t>
  </si>
  <si>
    <t>kg</t>
  </si>
  <si>
    <t xml:space="preserve"> 10,000bags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</si>
  <si>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</si>
  <si>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</si>
  <si>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</si>
  <si>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</si>
  <si>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</si>
  <si>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</si>
  <si>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</si>
  <si>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</si>
  <si>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</si>
  <si>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86     90</t>
    </r>
    <r>
      <rPr>
        <sz val="8"/>
        <rFont val="標楷體"/>
        <family val="4"/>
      </rPr>
      <t>年農業統計年報</t>
    </r>
  </si>
  <si>
    <t xml:space="preserve">AG. STATISTICS YEARBOOK 2001        87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</si>
  <si>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</si>
  <si>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>4.  Vegetables</t>
  </si>
  <si>
    <r>
      <t xml:space="preserve">(18) </t>
    </r>
    <r>
      <rPr>
        <sz val="10"/>
        <rFont val="標楷體"/>
        <family val="4"/>
      </rPr>
      <t>草莓、洋菇、香菇</t>
    </r>
  </si>
  <si>
    <t>(18) Strawberries, Mushroom and Shiitake</t>
  </si>
  <si>
    <r>
      <t>草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莓</t>
    </r>
  </si>
  <si>
    <r>
      <t>洋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菇</t>
    </r>
  </si>
  <si>
    <r>
      <t>香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標楷體"/>
        <family val="4"/>
      </rPr>
      <t>菇</t>
    </r>
  </si>
  <si>
    <t>Shiitake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</si>
  <si>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</si>
  <si>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</si>
  <si>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</si>
  <si>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段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菇</t>
    </r>
  </si>
  <si>
    <r>
      <t>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菇</t>
    </r>
  </si>
  <si>
    <t>Year, District</t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</si>
  <si>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</si>
  <si>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Pro-</t>
  </si>
  <si>
    <r>
      <t>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</si>
  <si>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1,000m</t>
    </r>
    <r>
      <rPr>
        <vertAlign val="superscript"/>
        <sz val="6"/>
        <rFont val="Times New Roman"/>
        <family val="1"/>
      </rPr>
      <t>2</t>
    </r>
  </si>
  <si>
    <r>
      <t>1,000m</t>
    </r>
    <r>
      <rPr>
        <vertAlign val="superscript"/>
        <sz val="6"/>
        <rFont val="Times New Roman"/>
        <family val="1"/>
      </rPr>
      <t>2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</si>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</sst>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vertAlign val="superscript"/>
      <sz val="6"/>
      <name val="Times New Roman"/>
      <family val="1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5" applyFont="1" applyAlignment="1">
      <alignment horizontal="center" vertical="top"/>
      <protection/>
    </xf>
    <xf numFmtId="0" fontId="9" fillId="0" borderId="0" xfId="15" applyFont="1" applyAlignment="1">
      <alignment/>
      <protection/>
    </xf>
    <xf numFmtId="0" fontId="0" fillId="0" borderId="0" xfId="0" applyAlignment="1">
      <alignment/>
    </xf>
    <xf numFmtId="0" fontId="11" fillId="0" borderId="0" xfId="15" applyFont="1" applyAlignment="1">
      <alignment horizontal="center"/>
      <protection/>
    </xf>
    <xf numFmtId="0" fontId="11" fillId="0" borderId="0" xfId="15" applyFont="1" applyAlignment="1">
      <alignment/>
      <protection/>
    </xf>
    <xf numFmtId="0" fontId="11" fillId="0" borderId="0" xfId="15" applyFont="1" applyAlignment="1">
      <alignment horizontal="center"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12" fillId="0" borderId="1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6" fillId="0" borderId="0" xfId="15" applyFont="1" applyAlignment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3" xfId="15" applyFont="1" applyBorder="1" applyAlignment="1">
      <alignment horizontal="centerContinuous"/>
      <protection/>
    </xf>
    <xf numFmtId="0" fontId="7" fillId="0" borderId="3" xfId="15" applyFont="1" applyFill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6" fillId="0" borderId="0" xfId="15" applyFont="1" applyBorder="1" applyAlignment="1">
      <alignment horizontal="centerContinuous"/>
      <protection/>
    </xf>
    <xf numFmtId="0" fontId="7" fillId="0" borderId="2" xfId="15" applyFont="1" applyBorder="1" applyAlignment="1">
      <alignment horizontal="centerContinuous"/>
      <protection/>
    </xf>
    <xf numFmtId="0" fontId="7" fillId="0" borderId="0" xfId="15" applyFont="1">
      <alignment/>
      <protection/>
    </xf>
    <xf numFmtId="0" fontId="7" fillId="0" borderId="4" xfId="15" applyFont="1" applyBorder="1" applyAlignment="1">
      <alignment horizontal="centerContinuous" vertical="center"/>
      <protection/>
    </xf>
    <xf numFmtId="0" fontId="7" fillId="0" borderId="5" xfId="15" applyFont="1" applyBorder="1" applyAlignment="1">
      <alignment horizontal="centerContinuous" vertical="center"/>
      <protection/>
    </xf>
    <xf numFmtId="0" fontId="7" fillId="0" borderId="5" xfId="15" applyFont="1" applyFill="1" applyBorder="1" applyAlignment="1">
      <alignment horizontal="centerContinuous" vertical="center"/>
      <protection/>
    </xf>
    <xf numFmtId="0" fontId="7" fillId="0" borderId="4" xfId="15" applyFont="1" applyBorder="1">
      <alignment/>
      <protection/>
    </xf>
    <xf numFmtId="0" fontId="7" fillId="0" borderId="4" xfId="15" applyFont="1" applyBorder="1" applyAlignment="1">
      <alignment horizontal="center"/>
      <protection/>
    </xf>
    <xf numFmtId="0" fontId="7" fillId="0" borderId="6" xfId="15" applyFont="1" applyBorder="1">
      <alignment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6" fillId="0" borderId="3" xfId="15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6" fillId="0" borderId="3" xfId="15" applyFont="1" applyBorder="1" applyAlignment="1" quotePrefix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 quotePrefix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7" xfId="16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Border="1">
      <alignment/>
      <protection/>
    </xf>
    <xf numFmtId="0" fontId="6" fillId="0" borderId="3" xfId="15" applyFont="1" applyBorder="1" applyAlignment="1" quotePrefix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7" fillId="0" borderId="6" xfId="15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0" fillId="0" borderId="2" xfId="0" applyBorder="1" applyAlignment="1">
      <alignment/>
    </xf>
    <xf numFmtId="0" fontId="5" fillId="0" borderId="3" xfId="15" applyFont="1" applyBorder="1" applyAlignment="1">
      <alignment horizontal="center"/>
      <protection/>
    </xf>
    <xf numFmtId="0" fontId="6" fillId="0" borderId="3" xfId="15" applyFont="1" applyBorder="1" applyAlignment="1">
      <alignment horizontal="center" vertical="center"/>
      <protection/>
    </xf>
    <xf numFmtId="0" fontId="6" fillId="0" borderId="2" xfId="15" applyFont="1" applyBorder="1" applyAlignment="1" quotePrefix="1">
      <alignment horizontal="center" vertical="center"/>
      <protection/>
    </xf>
    <xf numFmtId="0" fontId="0" fillId="0" borderId="7" xfId="0" applyBorder="1" applyAlignment="1">
      <alignment/>
    </xf>
    <xf numFmtId="0" fontId="5" fillId="0" borderId="3" xfId="15" applyFont="1" applyBorder="1" applyAlignment="1" quotePrefix="1">
      <alignment horizontal="center"/>
      <protection/>
    </xf>
    <xf numFmtId="0" fontId="5" fillId="0" borderId="2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8" xfId="15" applyFont="1" applyBorder="1">
      <alignment/>
      <protection/>
    </xf>
    <xf numFmtId="0" fontId="7" fillId="0" borderId="9" xfId="15" applyFont="1" applyBorder="1">
      <alignment/>
      <protection/>
    </xf>
    <xf numFmtId="0" fontId="5" fillId="0" borderId="9" xfId="15" applyFont="1" applyBorder="1" applyAlignment="1">
      <alignment horizontal="center"/>
      <protection/>
    </xf>
    <xf numFmtId="3" fontId="5" fillId="0" borderId="9" xfId="15" applyNumberFormat="1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 vertical="center"/>
      <protection/>
    </xf>
    <xf numFmtId="0" fontId="13" fillId="0" borderId="0" xfId="15" applyFont="1" applyBorder="1" applyAlignment="1">
      <alignment horizontal="right" vertical="center"/>
      <protection/>
    </xf>
    <xf numFmtId="0" fontId="13" fillId="0" borderId="2" xfId="15" applyFont="1" applyBorder="1" applyAlignment="1">
      <alignment horizontal="right" vertical="center"/>
      <protection/>
    </xf>
    <xf numFmtId="0" fontId="16" fillId="0" borderId="2" xfId="15" applyFont="1" applyBorder="1">
      <alignment/>
      <protection/>
    </xf>
    <xf numFmtId="0" fontId="16" fillId="0" borderId="0" xfId="15" applyFont="1" applyAlignment="1">
      <alignment horizontal="right"/>
      <protection/>
    </xf>
    <xf numFmtId="0" fontId="16" fillId="0" borderId="0" xfId="15" applyFont="1" applyBorder="1" applyAlignment="1">
      <alignment horizontal="right"/>
      <protection/>
    </xf>
    <xf numFmtId="0" fontId="16" fillId="0" borderId="2" xfId="15" applyFont="1" applyBorder="1" applyAlignment="1">
      <alignment horizontal="right"/>
      <protection/>
    </xf>
    <xf numFmtId="0" fontId="16" fillId="0" borderId="0" xfId="15" applyFont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7" fillId="0" borderId="0" xfId="15" applyFont="1" applyAlignment="1" quotePrefix="1">
      <alignment horizontal="center"/>
      <protection/>
    </xf>
    <xf numFmtId="0" fontId="7" fillId="0" borderId="2" xfId="15" applyFont="1" applyBorder="1" applyAlignment="1" quotePrefix="1">
      <alignment horizontal="center"/>
      <protection/>
    </xf>
    <xf numFmtId="0" fontId="7" fillId="0" borderId="2" xfId="15" applyFont="1" applyBorder="1" applyAlignment="1" applyProtection="1" quotePrefix="1">
      <alignment horizontal="center"/>
      <protection locked="0"/>
    </xf>
    <xf numFmtId="0" fontId="17" fillId="0" borderId="0" xfId="15" applyFont="1">
      <alignment/>
      <protection/>
    </xf>
    <xf numFmtId="0" fontId="18" fillId="0" borderId="2" xfId="15" applyFont="1" applyBorder="1" applyAlignment="1" quotePrefix="1">
      <alignment horizontal="center"/>
      <protection/>
    </xf>
    <xf numFmtId="177" fontId="18" fillId="0" borderId="0" xfId="15" applyNumberFormat="1" applyFont="1" applyAlignment="1" applyProtection="1">
      <alignment horizontal="right"/>
      <protection locked="0"/>
    </xf>
    <xf numFmtId="177" fontId="18" fillId="0" borderId="7" xfId="15" applyNumberFormat="1" applyFont="1" applyBorder="1" applyAlignment="1" applyProtection="1">
      <alignment horizontal="center"/>
      <protection locked="0"/>
    </xf>
    <xf numFmtId="0" fontId="18" fillId="0" borderId="0" xfId="15" applyFont="1">
      <alignment/>
      <protection/>
    </xf>
    <xf numFmtId="0" fontId="19" fillId="0" borderId="0" xfId="15" applyFont="1">
      <alignment/>
      <protection/>
    </xf>
    <xf numFmtId="0" fontId="7" fillId="0" borderId="2" xfId="15" applyFont="1" applyBorder="1" quotePrefix="1">
      <alignment/>
      <protection/>
    </xf>
    <xf numFmtId="183" fontId="7" fillId="0" borderId="0" xfId="15" applyNumberFormat="1" applyFont="1" applyAlignment="1" applyProtection="1">
      <alignment horizontal="right"/>
      <protection locked="0"/>
    </xf>
    <xf numFmtId="183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>
      <alignment horizontal="left" indent="1"/>
      <protection/>
    </xf>
    <xf numFmtId="0" fontId="7" fillId="0" borderId="7" xfId="16" applyFont="1" applyBorder="1" applyAlignment="1" applyProtection="1">
      <alignment horizontal="left" vertical="center" indent="1"/>
      <protection locked="0"/>
    </xf>
    <xf numFmtId="0" fontId="6" fillId="0" borderId="2" xfId="16" applyFont="1" applyBorder="1" applyAlignment="1">
      <alignment horizontal="center" vertical="center"/>
      <protection/>
    </xf>
    <xf numFmtId="0" fontId="7" fillId="0" borderId="7" xfId="16" applyFont="1" applyBorder="1" applyAlignment="1" applyProtection="1">
      <alignment horizontal="left" vertical="center" indent="2"/>
      <protection locked="0"/>
    </xf>
    <xf numFmtId="0" fontId="6" fillId="0" borderId="2" xfId="16" applyFont="1" applyBorder="1" applyAlignment="1">
      <alignment horizontal="left" vertical="center" indent="1"/>
      <protection/>
    </xf>
    <xf numFmtId="183" fontId="7" fillId="0" borderId="0" xfId="15" applyNumberFormat="1" applyFont="1" applyBorder="1" applyAlignment="1" applyProtection="1">
      <alignment horizontal="right"/>
      <protection locked="0"/>
    </xf>
    <xf numFmtId="0" fontId="12" fillId="0" borderId="8" xfId="15" applyFont="1" applyBorder="1">
      <alignment/>
      <protection/>
    </xf>
    <xf numFmtId="0" fontId="7" fillId="0" borderId="1" xfId="15" applyFont="1" applyBorder="1" applyAlignment="1">
      <alignment vertical="top"/>
      <protection/>
    </xf>
    <xf numFmtId="0" fontId="7" fillId="0" borderId="0" xfId="15" applyFont="1" applyBorder="1" applyAlignment="1">
      <alignment vertical="top"/>
      <protection/>
    </xf>
    <xf numFmtId="0" fontId="7" fillId="0" borderId="10" xfId="15" applyFont="1" applyBorder="1">
      <alignment/>
      <protection/>
    </xf>
    <xf numFmtId="0" fontId="7" fillId="0" borderId="0" xfId="15" applyFont="1" applyAlignment="1">
      <alignment vertical="top"/>
      <protection/>
    </xf>
    <xf numFmtId="0" fontId="7" fillId="0" borderId="0" xfId="0" applyFont="1" applyAlignment="1">
      <alignment vertical="center"/>
    </xf>
    <xf numFmtId="0" fontId="7" fillId="0" borderId="0" xfId="15" applyFont="1" applyAlignment="1">
      <alignment vertical="center"/>
      <protection/>
    </xf>
    <xf numFmtId="0" fontId="12" fillId="0" borderId="0" xfId="15" applyFont="1">
      <alignment/>
      <protection/>
    </xf>
  </cellXfs>
  <cellStyles count="10">
    <cellStyle name="Normal" xfId="0"/>
    <cellStyle name="一般_26J" xfId="15"/>
    <cellStyle name="一般_27H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selection activeCell="D31" sqref="D31"/>
    </sheetView>
  </sheetViews>
  <sheetFormatPr defaultColWidth="9.00390625" defaultRowHeight="16.5"/>
  <cols>
    <col min="1" max="1" width="18.875" style="103" customWidth="1"/>
    <col min="2" max="9" width="8.125" style="103" customWidth="1"/>
    <col min="10" max="10" width="16.125" style="103" customWidth="1"/>
    <col min="11" max="16" width="9.125" style="103" customWidth="1"/>
    <col min="17" max="17" width="9.625" style="103" customWidth="1"/>
    <col min="18" max="18" width="18.875" style="103" customWidth="1"/>
    <col min="19" max="16384" width="9.75390625" style="103" customWidth="1"/>
  </cols>
  <sheetData>
    <row r="1" spans="1:18" s="2" customFormat="1" ht="10.5" customHeight="1">
      <c r="A1" s="1" t="s">
        <v>40</v>
      </c>
      <c r="P1" s="3"/>
      <c r="Q1" s="4"/>
      <c r="R1" s="3" t="s">
        <v>41</v>
      </c>
    </row>
    <row r="2" spans="1:19" s="6" customFormat="1" ht="27" customHeight="1">
      <c r="A2" s="5" t="s">
        <v>42</v>
      </c>
      <c r="B2" s="5"/>
      <c r="C2" s="5"/>
      <c r="D2" s="5"/>
      <c r="E2" s="5"/>
      <c r="F2" s="5"/>
      <c r="G2" s="5"/>
      <c r="H2" s="5"/>
      <c r="I2" s="5"/>
      <c r="K2" s="5" t="s">
        <v>43</v>
      </c>
      <c r="L2" s="5"/>
      <c r="M2" s="5"/>
      <c r="N2" s="5"/>
      <c r="O2" s="5"/>
      <c r="P2" s="5"/>
      <c r="Q2" s="5"/>
      <c r="R2" s="5"/>
      <c r="S2" s="7"/>
    </row>
    <row r="3" spans="1:19" s="9" customFormat="1" ht="18" customHeight="1">
      <c r="A3" s="8" t="s">
        <v>44</v>
      </c>
      <c r="B3" s="8"/>
      <c r="C3" s="8"/>
      <c r="D3" s="8"/>
      <c r="E3" s="8"/>
      <c r="F3" s="8"/>
      <c r="G3" s="8"/>
      <c r="H3" s="8"/>
      <c r="I3" s="8"/>
      <c r="K3" s="8" t="s">
        <v>45</v>
      </c>
      <c r="L3" s="8"/>
      <c r="M3" s="8"/>
      <c r="N3" s="8"/>
      <c r="O3" s="8"/>
      <c r="P3" s="8"/>
      <c r="Q3" s="8"/>
      <c r="R3" s="8"/>
      <c r="S3" s="10"/>
    </row>
    <row r="4" spans="1:18" s="14" customFormat="1" ht="10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13"/>
      <c r="L4" s="11"/>
      <c r="M4" s="11"/>
      <c r="N4" s="11"/>
      <c r="O4" s="11"/>
      <c r="P4" s="11"/>
      <c r="Q4" s="11"/>
      <c r="R4" s="11"/>
    </row>
    <row r="5" spans="1:18" s="24" customFormat="1" ht="9" customHeight="1">
      <c r="A5" s="15"/>
      <c r="B5" s="16" t="s">
        <v>46</v>
      </c>
      <c r="C5" s="17"/>
      <c r="D5" s="18"/>
      <c r="E5" s="19"/>
      <c r="F5" s="16" t="s">
        <v>47</v>
      </c>
      <c r="G5" s="18"/>
      <c r="H5" s="17"/>
      <c r="I5" s="20"/>
      <c r="J5" s="21"/>
      <c r="K5" s="22" t="s">
        <v>48</v>
      </c>
      <c r="L5" s="17"/>
      <c r="M5" s="17"/>
      <c r="N5" s="18"/>
      <c r="O5" s="17"/>
      <c r="P5" s="17"/>
      <c r="Q5" s="23"/>
      <c r="R5" s="21"/>
    </row>
    <row r="6" spans="1:18" s="24" customFormat="1" ht="9.75" customHeight="1">
      <c r="A6" s="15"/>
      <c r="B6" s="25" t="s">
        <v>0</v>
      </c>
      <c r="C6" s="25"/>
      <c r="D6" s="25"/>
      <c r="E6" s="26"/>
      <c r="F6" s="25" t="s">
        <v>1</v>
      </c>
      <c r="G6" s="25"/>
      <c r="H6" s="25"/>
      <c r="I6" s="27"/>
      <c r="J6" s="21"/>
      <c r="K6" s="28"/>
      <c r="L6" s="28"/>
      <c r="M6" s="28"/>
      <c r="N6" s="29" t="s">
        <v>49</v>
      </c>
      <c r="O6" s="28"/>
      <c r="P6" s="28"/>
      <c r="Q6" s="30"/>
      <c r="R6" s="21"/>
    </row>
    <row r="7" spans="1:18" s="24" customFormat="1" ht="9.75" customHeight="1">
      <c r="A7" s="31" t="s">
        <v>50</v>
      </c>
      <c r="B7" s="32" t="s">
        <v>2</v>
      </c>
      <c r="C7" s="32" t="s">
        <v>3</v>
      </c>
      <c r="D7" s="32" t="s">
        <v>4</v>
      </c>
      <c r="E7" s="32" t="s">
        <v>51</v>
      </c>
      <c r="F7" s="32" t="s">
        <v>2</v>
      </c>
      <c r="G7" s="32" t="s">
        <v>3</v>
      </c>
      <c r="H7" s="32" t="s">
        <v>5</v>
      </c>
      <c r="I7" s="32" t="s">
        <v>51</v>
      </c>
      <c r="J7" s="33"/>
      <c r="K7" s="34" t="s">
        <v>52</v>
      </c>
      <c r="L7" s="35"/>
      <c r="M7" s="36" t="s">
        <v>53</v>
      </c>
      <c r="N7" s="37"/>
      <c r="O7" s="35"/>
      <c r="P7" s="36" t="s">
        <v>54</v>
      </c>
      <c r="Q7" s="38"/>
      <c r="R7" s="39" t="s">
        <v>55</v>
      </c>
    </row>
    <row r="8" spans="1:18" s="24" customFormat="1" ht="9.75" customHeight="1">
      <c r="A8" s="40"/>
      <c r="B8" s="41"/>
      <c r="C8" s="41"/>
      <c r="D8" s="41"/>
      <c r="E8" s="41"/>
      <c r="F8" s="41"/>
      <c r="G8" s="41"/>
      <c r="H8" s="42" t="s">
        <v>56</v>
      </c>
      <c r="I8" s="41"/>
      <c r="J8" s="33"/>
      <c r="K8" s="41"/>
      <c r="L8" s="28"/>
      <c r="M8" s="29" t="s">
        <v>6</v>
      </c>
      <c r="N8" s="43"/>
      <c r="O8" s="28"/>
      <c r="P8" s="29" t="s">
        <v>7</v>
      </c>
      <c r="Q8" s="44"/>
      <c r="R8" s="45"/>
    </row>
    <row r="9" spans="1:18" s="24" customFormat="1" ht="9.75" customHeight="1">
      <c r="A9" s="46"/>
      <c r="B9" s="47" t="s">
        <v>8</v>
      </c>
      <c r="C9" s="47" t="s">
        <v>9</v>
      </c>
      <c r="D9" s="47" t="s">
        <v>10</v>
      </c>
      <c r="E9" s="47" t="s">
        <v>57</v>
      </c>
      <c r="F9" s="47" t="s">
        <v>8</v>
      </c>
      <c r="G9" s="47" t="s">
        <v>9</v>
      </c>
      <c r="H9" s="47" t="s">
        <v>10</v>
      </c>
      <c r="I9" s="47" t="s">
        <v>57</v>
      </c>
      <c r="J9" s="33"/>
      <c r="K9" s="47" t="s">
        <v>11</v>
      </c>
      <c r="L9" s="34" t="s">
        <v>12</v>
      </c>
      <c r="M9" s="48" t="s">
        <v>13</v>
      </c>
      <c r="N9" s="34" t="s">
        <v>58</v>
      </c>
      <c r="O9" s="34" t="s">
        <v>12</v>
      </c>
      <c r="P9" s="48" t="s">
        <v>14</v>
      </c>
      <c r="Q9" s="49" t="s">
        <v>58</v>
      </c>
      <c r="R9" s="50"/>
    </row>
    <row r="10" spans="1:18" s="24" customFormat="1" ht="8.25" customHeight="1">
      <c r="A10" s="15"/>
      <c r="B10" s="47" t="s">
        <v>15</v>
      </c>
      <c r="C10" s="47" t="s">
        <v>15</v>
      </c>
      <c r="D10" s="47" t="s">
        <v>16</v>
      </c>
      <c r="E10" s="47" t="s">
        <v>17</v>
      </c>
      <c r="F10" s="47" t="s">
        <v>15</v>
      </c>
      <c r="G10" s="47" t="s">
        <v>15</v>
      </c>
      <c r="H10" s="51" t="s">
        <v>16</v>
      </c>
      <c r="I10" s="47" t="s">
        <v>17</v>
      </c>
      <c r="J10" s="33"/>
      <c r="K10" s="47" t="s">
        <v>18</v>
      </c>
      <c r="L10" s="47"/>
      <c r="M10" s="47" t="s">
        <v>19</v>
      </c>
      <c r="N10" s="47"/>
      <c r="O10" s="47"/>
      <c r="P10" s="47" t="s">
        <v>19</v>
      </c>
      <c r="Q10" s="52"/>
      <c r="R10" s="53"/>
    </row>
    <row r="11" spans="1:18" s="24" customFormat="1" ht="8.25" customHeight="1">
      <c r="A11" s="54"/>
      <c r="B11" s="55"/>
      <c r="C11" s="55"/>
      <c r="D11" s="55"/>
      <c r="E11" s="55"/>
      <c r="F11" s="55"/>
      <c r="G11" s="55"/>
      <c r="H11" s="55"/>
      <c r="I11" s="55"/>
      <c r="J11" s="33"/>
      <c r="K11" s="56"/>
      <c r="L11" s="56" t="s">
        <v>20</v>
      </c>
      <c r="M11" s="56" t="s">
        <v>21</v>
      </c>
      <c r="N11" s="56" t="s">
        <v>18</v>
      </c>
      <c r="O11" s="56" t="s">
        <v>20</v>
      </c>
      <c r="P11" s="57" t="s">
        <v>22</v>
      </c>
      <c r="Q11" s="58" t="s">
        <v>18</v>
      </c>
      <c r="R11" s="59"/>
    </row>
    <row r="12" spans="1:18" s="64" customFormat="1" ht="9" customHeight="1">
      <c r="A12" s="60"/>
      <c r="B12" s="61" t="s">
        <v>23</v>
      </c>
      <c r="C12" s="61" t="s">
        <v>23</v>
      </c>
      <c r="D12" s="61" t="s">
        <v>24</v>
      </c>
      <c r="E12" s="61" t="s">
        <v>25</v>
      </c>
      <c r="F12" s="61" t="s">
        <v>26</v>
      </c>
      <c r="G12" s="61" t="s">
        <v>26</v>
      </c>
      <c r="H12" s="61" t="s">
        <v>24</v>
      </c>
      <c r="I12" s="61" t="s">
        <v>25</v>
      </c>
      <c r="J12" s="62"/>
      <c r="K12" s="61" t="s">
        <v>25</v>
      </c>
      <c r="L12" s="61" t="s">
        <v>25</v>
      </c>
      <c r="M12" s="61" t="s">
        <v>24</v>
      </c>
      <c r="N12" s="61" t="s">
        <v>25</v>
      </c>
      <c r="O12" s="61" t="s">
        <v>27</v>
      </c>
      <c r="P12" s="61" t="s">
        <v>24</v>
      </c>
      <c r="Q12" s="63" t="s">
        <v>25</v>
      </c>
      <c r="R12" s="62"/>
    </row>
    <row r="13" spans="1:18" s="64" customFormat="1" ht="9.75" customHeight="1">
      <c r="A13" s="60"/>
      <c r="B13" s="65" t="s">
        <v>28</v>
      </c>
      <c r="C13" s="65" t="s">
        <v>28</v>
      </c>
      <c r="D13" s="65" t="s">
        <v>29</v>
      </c>
      <c r="E13" s="65" t="s">
        <v>21</v>
      </c>
      <c r="F13" s="65" t="s">
        <v>59</v>
      </c>
      <c r="G13" s="65" t="s">
        <v>60</v>
      </c>
      <c r="H13" s="65" t="s">
        <v>29</v>
      </c>
      <c r="I13" s="65" t="s">
        <v>21</v>
      </c>
      <c r="J13" s="66"/>
      <c r="K13" s="65" t="s">
        <v>21</v>
      </c>
      <c r="L13" s="65" t="s">
        <v>21</v>
      </c>
      <c r="M13" s="65" t="s">
        <v>29</v>
      </c>
      <c r="N13" s="65" t="s">
        <v>21</v>
      </c>
      <c r="O13" s="65" t="s">
        <v>30</v>
      </c>
      <c r="P13" s="65" t="s">
        <v>29</v>
      </c>
      <c r="Q13" s="67" t="s">
        <v>21</v>
      </c>
      <c r="R13" s="66"/>
    </row>
    <row r="14" spans="1:18" s="72" customFormat="1" ht="6.75" customHeight="1">
      <c r="A14" s="68"/>
      <c r="B14" s="69"/>
      <c r="C14" s="69"/>
      <c r="D14" s="69"/>
      <c r="E14" s="69"/>
      <c r="F14" s="69"/>
      <c r="G14" s="69"/>
      <c r="H14" s="69"/>
      <c r="I14" s="69"/>
      <c r="J14" s="70"/>
      <c r="K14" s="69"/>
      <c r="L14" s="69"/>
      <c r="M14" s="69"/>
      <c r="N14" s="69"/>
      <c r="O14" s="69"/>
      <c r="P14" s="69"/>
      <c r="Q14" s="71"/>
      <c r="R14" s="70"/>
    </row>
    <row r="15" spans="1:18" s="24" customFormat="1" ht="9.75" customHeight="1" hidden="1">
      <c r="A15" s="73" t="str">
        <f>"民  國    "&amp;A1703&amp;"        年"</f>
        <v>民  國            年</v>
      </c>
      <c r="B15" s="74">
        <v>392</v>
      </c>
      <c r="C15" s="74">
        <v>392</v>
      </c>
      <c r="D15" s="74">
        <v>12323</v>
      </c>
      <c r="E15" s="74">
        <v>4834</v>
      </c>
      <c r="F15" s="74">
        <v>1478</v>
      </c>
      <c r="G15" s="74">
        <v>1478</v>
      </c>
      <c r="H15" s="74">
        <v>13.39</v>
      </c>
      <c r="I15" s="74">
        <v>19780</v>
      </c>
      <c r="J15" s="75"/>
      <c r="K15" s="74">
        <v>2625</v>
      </c>
      <c r="L15" s="74">
        <v>61285</v>
      </c>
      <c r="M15" s="74">
        <v>14</v>
      </c>
      <c r="N15" s="74">
        <v>849</v>
      </c>
      <c r="O15" s="74">
        <v>9232</v>
      </c>
      <c r="P15" s="74">
        <v>192</v>
      </c>
      <c r="Q15" s="76">
        <v>1776</v>
      </c>
      <c r="R15" s="77" t="e">
        <f>"        "&amp;A16+1910</f>
        <v>#VALUE!</v>
      </c>
    </row>
    <row r="16" spans="1:18" s="24" customFormat="1" ht="9.75" customHeight="1" hidden="1">
      <c r="A16" s="73" t="s">
        <v>61</v>
      </c>
      <c r="B16" s="74">
        <v>393</v>
      </c>
      <c r="C16" s="74">
        <v>393</v>
      </c>
      <c r="D16" s="74">
        <v>11957</v>
      </c>
      <c r="E16" s="74">
        <v>4713</v>
      </c>
      <c r="F16" s="74">
        <v>1267</v>
      </c>
      <c r="G16" s="74">
        <v>1267</v>
      </c>
      <c r="H16" s="74">
        <v>12.69</v>
      </c>
      <c r="I16" s="74">
        <v>16081</v>
      </c>
      <c r="J16" s="74"/>
      <c r="K16" s="74">
        <v>3682</v>
      </c>
      <c r="L16" s="74">
        <v>67583</v>
      </c>
      <c r="M16" s="74">
        <v>13</v>
      </c>
      <c r="N16" s="74">
        <v>872</v>
      </c>
      <c r="O16" s="74">
        <v>14527</v>
      </c>
      <c r="P16" s="74">
        <v>193</v>
      </c>
      <c r="Q16" s="76">
        <v>2810</v>
      </c>
      <c r="R16" s="78">
        <v>1991</v>
      </c>
    </row>
    <row r="17" spans="1:18" s="24" customFormat="1" ht="9.75" customHeight="1">
      <c r="A17" s="73" t="s">
        <v>62</v>
      </c>
      <c r="B17" s="74">
        <v>388</v>
      </c>
      <c r="C17" s="74">
        <v>388</v>
      </c>
      <c r="D17" s="74">
        <v>9785</v>
      </c>
      <c r="E17" s="74">
        <v>3792</v>
      </c>
      <c r="F17" s="74">
        <v>940</v>
      </c>
      <c r="G17" s="74">
        <v>940</v>
      </c>
      <c r="H17" s="74">
        <v>12.35</v>
      </c>
      <c r="I17" s="74">
        <v>11619</v>
      </c>
      <c r="J17" s="74"/>
      <c r="K17" s="74">
        <v>3495</v>
      </c>
      <c r="L17" s="74">
        <v>48848</v>
      </c>
      <c r="M17" s="74">
        <v>15</v>
      </c>
      <c r="N17" s="74">
        <v>720</v>
      </c>
      <c r="O17" s="74">
        <v>13255</v>
      </c>
      <c r="P17" s="74">
        <v>209</v>
      </c>
      <c r="Q17" s="76">
        <v>2775</v>
      </c>
      <c r="R17" s="78">
        <v>1992</v>
      </c>
    </row>
    <row r="18" spans="1:18" s="24" customFormat="1" ht="9.75" customHeight="1">
      <c r="A18" s="79">
        <v>82</v>
      </c>
      <c r="B18" s="74">
        <v>402</v>
      </c>
      <c r="C18" s="74">
        <v>402</v>
      </c>
      <c r="D18" s="74">
        <v>12488</v>
      </c>
      <c r="E18" s="74">
        <v>5016</v>
      </c>
      <c r="F18" s="74">
        <v>639</v>
      </c>
      <c r="G18" s="74">
        <v>639</v>
      </c>
      <c r="H18" s="74">
        <v>12.86</v>
      </c>
      <c r="I18" s="74">
        <v>8217</v>
      </c>
      <c r="J18" s="74"/>
      <c r="K18" s="74">
        <v>3638</v>
      </c>
      <c r="L18" s="74">
        <v>45984</v>
      </c>
      <c r="M18" s="74">
        <v>16</v>
      </c>
      <c r="N18" s="74">
        <v>725</v>
      </c>
      <c r="O18" s="74">
        <v>13026</v>
      </c>
      <c r="P18" s="74">
        <v>224</v>
      </c>
      <c r="Q18" s="76">
        <v>2913</v>
      </c>
      <c r="R18" s="78">
        <v>1993</v>
      </c>
    </row>
    <row r="19" spans="1:18" s="24" customFormat="1" ht="9.75" customHeight="1">
      <c r="A19" s="79">
        <v>83</v>
      </c>
      <c r="B19" s="74">
        <v>429</v>
      </c>
      <c r="C19" s="74">
        <v>429</v>
      </c>
      <c r="D19" s="74">
        <v>12025</v>
      </c>
      <c r="E19" s="74">
        <v>5148</v>
      </c>
      <c r="F19" s="74">
        <v>548</v>
      </c>
      <c r="G19" s="74">
        <v>548</v>
      </c>
      <c r="H19" s="74">
        <v>13.03</v>
      </c>
      <c r="I19" s="74">
        <v>7136</v>
      </c>
      <c r="J19" s="74"/>
      <c r="K19" s="74">
        <v>2805</v>
      </c>
      <c r="L19" s="74">
        <v>26462</v>
      </c>
      <c r="M19" s="74">
        <v>16</v>
      </c>
      <c r="N19" s="74">
        <v>432</v>
      </c>
      <c r="O19" s="74">
        <v>9168</v>
      </c>
      <c r="P19" s="74">
        <v>259</v>
      </c>
      <c r="Q19" s="76">
        <v>2373</v>
      </c>
      <c r="R19" s="78">
        <v>1994</v>
      </c>
    </row>
    <row r="20" spans="1:18" s="24" customFormat="1" ht="9.75" customHeight="1">
      <c r="A20" s="79">
        <v>84</v>
      </c>
      <c r="B20" s="74">
        <v>391</v>
      </c>
      <c r="C20" s="74">
        <v>391</v>
      </c>
      <c r="D20" s="74">
        <v>11957</v>
      </c>
      <c r="E20" s="74">
        <v>4656</v>
      </c>
      <c r="F20" s="74">
        <v>490</v>
      </c>
      <c r="G20" s="74">
        <v>490</v>
      </c>
      <c r="H20" s="74">
        <v>12.11</v>
      </c>
      <c r="I20" s="74">
        <v>5945</v>
      </c>
      <c r="J20" s="74"/>
      <c r="K20" s="74">
        <v>2687</v>
      </c>
      <c r="L20" s="74">
        <v>29205</v>
      </c>
      <c r="M20" s="74">
        <v>16</v>
      </c>
      <c r="N20" s="74">
        <v>463</v>
      </c>
      <c r="O20" s="74">
        <v>10094</v>
      </c>
      <c r="P20" s="74">
        <v>220</v>
      </c>
      <c r="Q20" s="76">
        <v>2224</v>
      </c>
      <c r="R20" s="78">
        <v>1995</v>
      </c>
    </row>
    <row r="21" spans="1:18" s="24" customFormat="1" ht="9.75" customHeight="1">
      <c r="A21" s="79">
        <v>85</v>
      </c>
      <c r="B21" s="74">
        <v>400</v>
      </c>
      <c r="C21" s="74">
        <v>400</v>
      </c>
      <c r="D21" s="74">
        <v>11673</v>
      </c>
      <c r="E21" s="74">
        <v>4668</v>
      </c>
      <c r="F21" s="74">
        <v>622</v>
      </c>
      <c r="G21" s="74">
        <v>622</v>
      </c>
      <c r="H21" s="74">
        <v>12</v>
      </c>
      <c r="I21" s="74">
        <v>7278</v>
      </c>
      <c r="J21" s="74"/>
      <c r="K21" s="74">
        <v>3714</v>
      </c>
      <c r="L21" s="74">
        <v>47924</v>
      </c>
      <c r="M21" s="74">
        <v>19</v>
      </c>
      <c r="N21" s="74">
        <v>928</v>
      </c>
      <c r="O21" s="74">
        <v>11976</v>
      </c>
      <c r="P21" s="74">
        <v>233</v>
      </c>
      <c r="Q21" s="76">
        <v>2786</v>
      </c>
      <c r="R21" s="78">
        <v>1996</v>
      </c>
    </row>
    <row r="22" spans="1:18" s="24" customFormat="1" ht="9.75" customHeight="1">
      <c r="A22" s="79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6"/>
      <c r="R22" s="78"/>
    </row>
    <row r="23" spans="1:18" s="24" customFormat="1" ht="9.75" customHeight="1">
      <c r="A23" s="79">
        <v>86</v>
      </c>
      <c r="B23" s="74">
        <v>369</v>
      </c>
      <c r="C23" s="74">
        <v>369</v>
      </c>
      <c r="D23" s="74">
        <v>12042</v>
      </c>
      <c r="E23" s="74">
        <v>4444</v>
      </c>
      <c r="F23" s="74">
        <v>601</v>
      </c>
      <c r="G23" s="74">
        <v>601</v>
      </c>
      <c r="H23" s="74">
        <v>12.01</v>
      </c>
      <c r="I23" s="74">
        <v>7222</v>
      </c>
      <c r="J23" s="74"/>
      <c r="K23" s="74">
        <v>4937</v>
      </c>
      <c r="L23" s="74">
        <v>69692</v>
      </c>
      <c r="M23" s="74">
        <v>19</v>
      </c>
      <c r="N23" s="74">
        <v>1354</v>
      </c>
      <c r="O23" s="74">
        <v>15312</v>
      </c>
      <c r="P23" s="74">
        <v>234</v>
      </c>
      <c r="Q23" s="76">
        <v>3583</v>
      </c>
      <c r="R23" s="78">
        <v>1997</v>
      </c>
    </row>
    <row r="24" spans="1:18" s="24" customFormat="1" ht="9.75" customHeight="1">
      <c r="A24" s="80">
        <v>87</v>
      </c>
      <c r="B24" s="74">
        <v>445</v>
      </c>
      <c r="C24" s="74">
        <v>445</v>
      </c>
      <c r="D24" s="74">
        <v>7755</v>
      </c>
      <c r="E24" s="74">
        <v>3436</v>
      </c>
      <c r="F24" s="74">
        <v>499</v>
      </c>
      <c r="G24" s="74">
        <v>498</v>
      </c>
      <c r="H24" s="74">
        <v>12.11</v>
      </c>
      <c r="I24" s="74">
        <v>6035</v>
      </c>
      <c r="J24" s="74"/>
      <c r="K24" s="74">
        <v>3617</v>
      </c>
      <c r="L24" s="74">
        <v>72446</v>
      </c>
      <c r="M24" s="74">
        <v>14</v>
      </c>
      <c r="N24" s="74">
        <v>1033</v>
      </c>
      <c r="O24" s="74">
        <v>11060</v>
      </c>
      <c r="P24" s="74">
        <v>234</v>
      </c>
      <c r="Q24" s="76">
        <v>2584</v>
      </c>
      <c r="R24" s="78">
        <v>1998</v>
      </c>
    </row>
    <row r="25" spans="1:25" s="81" customFormat="1" ht="9.75" customHeight="1">
      <c r="A25" s="79">
        <v>88</v>
      </c>
      <c r="B25" s="74">
        <v>463</v>
      </c>
      <c r="C25" s="74">
        <v>463</v>
      </c>
      <c r="D25" s="74">
        <v>11843</v>
      </c>
      <c r="E25" s="74">
        <v>5503</v>
      </c>
      <c r="F25" s="74">
        <v>396</v>
      </c>
      <c r="G25" s="74">
        <v>396</v>
      </c>
      <c r="H25" s="74">
        <v>12.18</v>
      </c>
      <c r="I25" s="74">
        <v>4805</v>
      </c>
      <c r="J25" s="74"/>
      <c r="K25" s="74">
        <v>3166</v>
      </c>
      <c r="L25" s="74">
        <v>10894</v>
      </c>
      <c r="M25" s="74">
        <v>13</v>
      </c>
      <c r="N25" s="74">
        <v>146</v>
      </c>
      <c r="O25" s="74">
        <v>12808</v>
      </c>
      <c r="P25" s="74">
        <v>236</v>
      </c>
      <c r="Q25" s="76">
        <v>3020</v>
      </c>
      <c r="R25" s="78">
        <v>1999</v>
      </c>
      <c r="S25" s="24"/>
      <c r="T25" s="24"/>
      <c r="U25" s="24"/>
      <c r="V25" s="24"/>
      <c r="W25" s="24"/>
      <c r="X25" s="24"/>
      <c r="Y25" s="24"/>
    </row>
    <row r="26" spans="1:25" s="81" customFormat="1" ht="9.75" customHeight="1">
      <c r="A26" s="79">
        <v>89</v>
      </c>
      <c r="B26" s="74">
        <v>428</v>
      </c>
      <c r="C26" s="74">
        <v>428</v>
      </c>
      <c r="D26" s="74">
        <v>14269</v>
      </c>
      <c r="E26" s="74">
        <v>6108</v>
      </c>
      <c r="F26" s="74">
        <v>339</v>
      </c>
      <c r="G26" s="74">
        <v>339</v>
      </c>
      <c r="H26" s="74">
        <v>12.71</v>
      </c>
      <c r="I26" s="74">
        <v>4315</v>
      </c>
      <c r="J26" s="74"/>
      <c r="K26" s="74">
        <v>3881</v>
      </c>
      <c r="L26" s="74">
        <v>11992</v>
      </c>
      <c r="M26" s="74">
        <v>14</v>
      </c>
      <c r="N26" s="74">
        <v>164</v>
      </c>
      <c r="O26" s="74">
        <v>16457</v>
      </c>
      <c r="P26" s="74">
        <v>226</v>
      </c>
      <c r="Q26" s="76">
        <v>3717</v>
      </c>
      <c r="R26" s="78">
        <v>2000</v>
      </c>
      <c r="S26" s="24"/>
      <c r="T26" s="24"/>
      <c r="U26" s="24"/>
      <c r="V26" s="24"/>
      <c r="W26" s="24"/>
      <c r="X26" s="24"/>
      <c r="Y26" s="24"/>
    </row>
    <row r="27" spans="1:25" s="86" customFormat="1" ht="9.75" customHeight="1">
      <c r="A27" s="82">
        <v>90</v>
      </c>
      <c r="B27" s="83">
        <f>B29+B31+B33</f>
        <v>438.66</v>
      </c>
      <c r="C27" s="83">
        <f>C29+C31+C33</f>
        <v>438.6000000000001</v>
      </c>
      <c r="D27" s="83">
        <f>(E27/C27)*1000</f>
        <v>13991.559507523936</v>
      </c>
      <c r="E27" s="83">
        <f>E29+E31+E33</f>
        <v>6136.697999999999</v>
      </c>
      <c r="F27" s="83">
        <f>F29+F31+F33</f>
        <v>402.73476175695004</v>
      </c>
      <c r="G27" s="83">
        <f>G29+G31+G33</f>
        <v>403</v>
      </c>
      <c r="H27" s="83">
        <f>(I27/G27)</f>
        <v>12.241558312655087</v>
      </c>
      <c r="I27" s="83">
        <f>I29+I31+I33</f>
        <v>4933.348</v>
      </c>
      <c r="J27" s="83"/>
      <c r="K27" s="83">
        <f>N27+Q27</f>
        <v>4865.536</v>
      </c>
      <c r="L27" s="83">
        <f>L29+L31+L33</f>
        <v>11184</v>
      </c>
      <c r="M27" s="83">
        <f>(N27/L27)*1000</f>
        <v>13.572603719599424</v>
      </c>
      <c r="N27" s="83">
        <f>N29+N31+N33</f>
        <v>151.79599999999996</v>
      </c>
      <c r="O27" s="83">
        <f>O29+O31+O33</f>
        <v>19424.2</v>
      </c>
      <c r="P27" s="83">
        <f>(Q27/O27)*1000</f>
        <v>242.6735721419672</v>
      </c>
      <c r="Q27" s="83">
        <f>Q29+Q31+Q33</f>
        <v>4713.74</v>
      </c>
      <c r="R27" s="84">
        <v>2001</v>
      </c>
      <c r="S27" s="85"/>
      <c r="T27" s="85"/>
      <c r="U27" s="85"/>
      <c r="V27" s="85"/>
      <c r="W27" s="85"/>
      <c r="X27" s="85"/>
      <c r="Y27" s="85"/>
    </row>
    <row r="28" spans="1:18" s="24" customFormat="1" ht="9.7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90"/>
    </row>
    <row r="29" spans="1:18" s="24" customFormat="1" ht="13.5" customHeight="1">
      <c r="A29" s="73" t="s">
        <v>31</v>
      </c>
      <c r="B29" s="88">
        <v>3.78</v>
      </c>
      <c r="C29" s="88">
        <v>3.72</v>
      </c>
      <c r="D29" s="88">
        <f>(E29/C29)*1000</f>
        <v>6491.935483870967</v>
      </c>
      <c r="E29" s="88">
        <v>24.15</v>
      </c>
      <c r="F29" s="88">
        <v>0</v>
      </c>
      <c r="G29" s="88">
        <v>0</v>
      </c>
      <c r="H29" s="88">
        <v>0</v>
      </c>
      <c r="I29" s="88">
        <v>0</v>
      </c>
      <c r="J29" s="88"/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9">
        <v>0</v>
      </c>
      <c r="R29" s="91" t="s">
        <v>63</v>
      </c>
    </row>
    <row r="30" spans="1:18" s="24" customFormat="1" ht="13.5" customHeight="1">
      <c r="A30" s="73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91"/>
    </row>
    <row r="31" spans="1:18" s="24" customFormat="1" ht="13.5" customHeight="1">
      <c r="A31" s="73" t="s">
        <v>32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/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9">
        <v>0</v>
      </c>
      <c r="R31" s="91" t="s">
        <v>64</v>
      </c>
    </row>
    <row r="32" spans="1:18" s="24" customFormat="1" ht="13.5" customHeight="1">
      <c r="A32" s="73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  <c r="R32" s="91"/>
    </row>
    <row r="33" spans="1:18" s="24" customFormat="1" ht="13.5" customHeight="1">
      <c r="A33" s="73" t="s">
        <v>33</v>
      </c>
      <c r="B33" s="88">
        <f>SUM(B35:B58)</f>
        <v>434.88000000000005</v>
      </c>
      <c r="C33" s="88">
        <f>SUM(C35:C58)</f>
        <v>434.88000000000005</v>
      </c>
      <c r="D33" s="88">
        <f>(E33/C33)*1000</f>
        <v>14055.711920529799</v>
      </c>
      <c r="E33" s="88">
        <f>SUM(E35:E58)</f>
        <v>6112.548</v>
      </c>
      <c r="F33" s="88">
        <f>SUM(F35:F58)</f>
        <v>402.73476175695004</v>
      </c>
      <c r="G33" s="88">
        <v>403</v>
      </c>
      <c r="H33" s="88">
        <f>(I33/G33)</f>
        <v>12.241558312655087</v>
      </c>
      <c r="I33" s="88">
        <f>SUM(I35:I58)</f>
        <v>4933.348</v>
      </c>
      <c r="J33" s="88"/>
      <c r="K33" s="88">
        <f>N33+Q33</f>
        <v>4865.536</v>
      </c>
      <c r="L33" s="88">
        <f>SUM(L35:L58)</f>
        <v>11184</v>
      </c>
      <c r="M33" s="88">
        <f>(N33/L33)*1000</f>
        <v>13.572603719599424</v>
      </c>
      <c r="N33" s="88">
        <f>SUM(N35:N58)</f>
        <v>151.79599999999996</v>
      </c>
      <c r="O33" s="88">
        <f>SUM(O35:O58)</f>
        <v>19424.2</v>
      </c>
      <c r="P33" s="88">
        <f>(Q33/O33)*1000</f>
        <v>242.6735721419672</v>
      </c>
      <c r="Q33" s="88">
        <f>SUM(Q35:Q58)</f>
        <v>4713.74</v>
      </c>
      <c r="R33" s="91" t="s">
        <v>34</v>
      </c>
    </row>
    <row r="34" spans="1:18" s="24" customFormat="1" ht="12" customHeight="1">
      <c r="A34" s="73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91"/>
    </row>
    <row r="35" spans="1:18" s="24" customFormat="1" ht="13.5" customHeight="1">
      <c r="A35" s="92" t="s">
        <v>65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/>
      <c r="K35" s="88">
        <f>N35+Q35</f>
        <v>10.318</v>
      </c>
      <c r="L35" s="88">
        <v>402</v>
      </c>
      <c r="M35" s="88">
        <f>(N35/L35)*1000</f>
        <v>18.65174129353234</v>
      </c>
      <c r="N35" s="88">
        <v>7.498</v>
      </c>
      <c r="O35" s="88">
        <v>9.4</v>
      </c>
      <c r="P35" s="88">
        <f>(Q35/O35)*1000</f>
        <v>300</v>
      </c>
      <c r="Q35" s="89">
        <v>2.82</v>
      </c>
      <c r="R35" s="93" t="s">
        <v>66</v>
      </c>
    </row>
    <row r="36" spans="1:18" s="24" customFormat="1" ht="13.5" customHeight="1">
      <c r="A36" s="92" t="s">
        <v>67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/>
      <c r="K36" s="88">
        <f>N36+Q36</f>
        <v>16.8</v>
      </c>
      <c r="L36" s="88">
        <v>1680</v>
      </c>
      <c r="M36" s="88">
        <f>(N36/L36)*1000</f>
        <v>10</v>
      </c>
      <c r="N36" s="88">
        <v>16.8</v>
      </c>
      <c r="O36" s="88">
        <v>0</v>
      </c>
      <c r="P36" s="88">
        <v>0</v>
      </c>
      <c r="Q36" s="89">
        <v>0</v>
      </c>
      <c r="R36" s="93" t="s">
        <v>68</v>
      </c>
    </row>
    <row r="37" spans="1:18" s="24" customFormat="1" ht="13.5" customHeight="1">
      <c r="A37" s="92" t="s">
        <v>69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/>
      <c r="K37" s="88">
        <f>N37+Q37</f>
        <v>8.05</v>
      </c>
      <c r="L37" s="88">
        <v>350</v>
      </c>
      <c r="M37" s="88">
        <f>(N37/L37)*1000</f>
        <v>23.000000000000004</v>
      </c>
      <c r="N37" s="88">
        <v>8.05</v>
      </c>
      <c r="O37" s="88">
        <v>0</v>
      </c>
      <c r="P37" s="88">
        <v>0</v>
      </c>
      <c r="Q37" s="89">
        <v>0</v>
      </c>
      <c r="R37" s="93" t="s">
        <v>70</v>
      </c>
    </row>
    <row r="38" spans="1:18" s="24" customFormat="1" ht="13.5" customHeight="1">
      <c r="A38" s="92" t="s">
        <v>71</v>
      </c>
      <c r="B38" s="88">
        <v>17</v>
      </c>
      <c r="C38" s="88">
        <v>17</v>
      </c>
      <c r="D38" s="88">
        <f>(E38/C38)*1000</f>
        <v>15000</v>
      </c>
      <c r="E38" s="88">
        <v>255</v>
      </c>
      <c r="F38" s="88">
        <f>0.1*3.305785</f>
        <v>0.33057850000000005</v>
      </c>
      <c r="G38" s="88">
        <f>0.1*3.305785</f>
        <v>0.33057850000000005</v>
      </c>
      <c r="H38" s="88">
        <f>(I38/G38)</f>
        <v>10.587500397031263</v>
      </c>
      <c r="I38" s="88">
        <v>3.5</v>
      </c>
      <c r="J38" s="88"/>
      <c r="K38" s="88">
        <f>N38+Q38</f>
        <v>96.128</v>
      </c>
      <c r="L38" s="88">
        <v>6912</v>
      </c>
      <c r="M38" s="88">
        <f>(N38/L38)*1000</f>
        <v>13.039351851851853</v>
      </c>
      <c r="N38" s="88">
        <v>90.128</v>
      </c>
      <c r="O38" s="88">
        <v>50</v>
      </c>
      <c r="P38" s="88">
        <f>(Q38/O38)*1000</f>
        <v>120</v>
      </c>
      <c r="Q38" s="89">
        <v>6</v>
      </c>
      <c r="R38" s="93" t="s">
        <v>72</v>
      </c>
    </row>
    <row r="39" spans="1:18" s="24" customFormat="1" ht="13.5" customHeight="1">
      <c r="A39" s="92" t="s">
        <v>73</v>
      </c>
      <c r="B39" s="88">
        <v>393.17</v>
      </c>
      <c r="C39" s="88">
        <v>393.17</v>
      </c>
      <c r="D39" s="88">
        <f>(E39/C39)*1000</f>
        <v>14310.95963578096</v>
      </c>
      <c r="E39" s="88">
        <v>5626.64</v>
      </c>
      <c r="F39" s="88">
        <f>29.2485*3.305785</f>
        <v>96.68925257250001</v>
      </c>
      <c r="G39" s="88">
        <v>97</v>
      </c>
      <c r="H39" s="88">
        <f>(I39/G39)</f>
        <v>12.269865979381443</v>
      </c>
      <c r="I39" s="88">
        <v>1190.177</v>
      </c>
      <c r="J39" s="88"/>
      <c r="K39" s="88">
        <f>N39+Q39</f>
        <v>6.6850000000000005</v>
      </c>
      <c r="L39" s="88">
        <v>260</v>
      </c>
      <c r="M39" s="88">
        <f>(N39/L39)*1000</f>
        <v>13.846153846153847</v>
      </c>
      <c r="N39" s="88">
        <v>3.6</v>
      </c>
      <c r="O39" s="88">
        <v>19.3</v>
      </c>
      <c r="P39" s="88">
        <f>(Q39/O39)*1000</f>
        <v>159.84455958549222</v>
      </c>
      <c r="Q39" s="89">
        <v>3.085</v>
      </c>
      <c r="R39" s="93" t="s">
        <v>74</v>
      </c>
    </row>
    <row r="40" spans="1:18" s="24" customFormat="1" ht="11.25" customHeight="1">
      <c r="A40" s="94"/>
      <c r="B40" s="88"/>
      <c r="C40" s="88"/>
      <c r="D40" s="88"/>
      <c r="E40" s="88"/>
      <c r="F40" s="88"/>
      <c r="G40" s="88"/>
      <c r="H40" s="88">
        <v>0</v>
      </c>
      <c r="I40" s="88"/>
      <c r="J40" s="88"/>
      <c r="K40" s="88"/>
      <c r="L40" s="88"/>
      <c r="M40" s="88"/>
      <c r="N40" s="88"/>
      <c r="O40" s="88"/>
      <c r="P40" s="88"/>
      <c r="Q40" s="89"/>
      <c r="R40" s="93"/>
    </row>
    <row r="41" spans="1:18" s="24" customFormat="1" ht="13.5" customHeight="1">
      <c r="A41" s="92" t="s">
        <v>75</v>
      </c>
      <c r="B41" s="88">
        <v>1.36</v>
      </c>
      <c r="C41" s="88">
        <v>1.36</v>
      </c>
      <c r="D41" s="88">
        <f>(E41/C41)*1000</f>
        <v>12000</v>
      </c>
      <c r="E41" s="88">
        <v>16.32</v>
      </c>
      <c r="F41" s="88">
        <f>0.96*3.305785</f>
        <v>3.1735536</v>
      </c>
      <c r="G41" s="88">
        <v>3</v>
      </c>
      <c r="H41" s="88">
        <f>(I41/G41)</f>
        <v>10.719999999999999</v>
      </c>
      <c r="I41" s="88">
        <v>32.16</v>
      </c>
      <c r="J41" s="88"/>
      <c r="K41" s="88">
        <f>N41+Q41</f>
        <v>1535.8</v>
      </c>
      <c r="L41" s="88">
        <v>0</v>
      </c>
      <c r="M41" s="88">
        <v>0</v>
      </c>
      <c r="N41" s="88">
        <v>0</v>
      </c>
      <c r="O41" s="88">
        <v>6140</v>
      </c>
      <c r="P41" s="88">
        <f>(Q41/O41)*1000</f>
        <v>250.1302931596091</v>
      </c>
      <c r="Q41" s="89">
        <v>1535.8</v>
      </c>
      <c r="R41" s="93" t="s">
        <v>76</v>
      </c>
    </row>
    <row r="42" spans="1:18" s="24" customFormat="1" ht="13.5" customHeight="1">
      <c r="A42" s="92" t="s">
        <v>77</v>
      </c>
      <c r="B42" s="88">
        <v>0</v>
      </c>
      <c r="C42" s="88">
        <v>0</v>
      </c>
      <c r="D42" s="88">
        <v>0</v>
      </c>
      <c r="E42" s="88">
        <v>0</v>
      </c>
      <c r="F42" s="88">
        <f>25.39577*3.305785</f>
        <v>83.95295552945</v>
      </c>
      <c r="G42" s="88">
        <v>84</v>
      </c>
      <c r="H42" s="88">
        <f>(I42/G42)</f>
        <v>8.977952380952381</v>
      </c>
      <c r="I42" s="88">
        <v>754.148</v>
      </c>
      <c r="J42" s="88"/>
      <c r="K42" s="88">
        <f>N42+Q42</f>
        <v>115.965</v>
      </c>
      <c r="L42" s="88">
        <v>0</v>
      </c>
      <c r="M42" s="88">
        <v>0</v>
      </c>
      <c r="N42" s="88">
        <v>0</v>
      </c>
      <c r="O42" s="88">
        <v>415.5</v>
      </c>
      <c r="P42" s="88">
        <f>(Q42/O42)*1000</f>
        <v>279.09747292418774</v>
      </c>
      <c r="Q42" s="89">
        <v>115.965</v>
      </c>
      <c r="R42" s="93" t="s">
        <v>78</v>
      </c>
    </row>
    <row r="43" spans="1:18" s="24" customFormat="1" ht="13.5" customHeight="1">
      <c r="A43" s="92" t="s">
        <v>79</v>
      </c>
      <c r="B43" s="88">
        <v>12.35</v>
      </c>
      <c r="C43" s="88">
        <v>12.35</v>
      </c>
      <c r="D43" s="88">
        <f>(E43/C43)*1000</f>
        <v>9796.5991902834</v>
      </c>
      <c r="E43" s="88">
        <v>120.988</v>
      </c>
      <c r="F43" s="88">
        <f>19.904*3.305785</f>
        <v>65.79834464000001</v>
      </c>
      <c r="G43" s="88">
        <v>66</v>
      </c>
      <c r="H43" s="88">
        <f>(I43/G43)</f>
        <v>12.717575757575759</v>
      </c>
      <c r="I43" s="88">
        <v>839.36</v>
      </c>
      <c r="J43" s="88"/>
      <c r="K43" s="88">
        <f>N43+Q43</f>
        <v>2979.07</v>
      </c>
      <c r="L43" s="88">
        <v>1140</v>
      </c>
      <c r="M43" s="88">
        <f>(N43/L43)*1000</f>
        <v>16.228070175438596</v>
      </c>
      <c r="N43" s="88">
        <v>18.5</v>
      </c>
      <c r="O43" s="88">
        <v>12605</v>
      </c>
      <c r="P43" s="88">
        <f>(Q43/O43)*1000</f>
        <v>234.87266957556525</v>
      </c>
      <c r="Q43" s="89">
        <v>2960.57</v>
      </c>
      <c r="R43" s="93" t="s">
        <v>80</v>
      </c>
    </row>
    <row r="44" spans="1:18" s="24" customFormat="1" ht="13.5" customHeight="1">
      <c r="A44" s="92" t="s">
        <v>81</v>
      </c>
      <c r="B44" s="88">
        <v>6.25</v>
      </c>
      <c r="C44" s="88">
        <v>6.25</v>
      </c>
      <c r="D44" s="88">
        <f>(E44/C44)*1000</f>
        <v>6463.999999999999</v>
      </c>
      <c r="E44" s="88">
        <v>40.4</v>
      </c>
      <c r="F44" s="88">
        <v>0</v>
      </c>
      <c r="G44" s="88">
        <v>0</v>
      </c>
      <c r="H44" s="88">
        <v>0</v>
      </c>
      <c r="I44" s="88">
        <v>0</v>
      </c>
      <c r="J44" s="88"/>
      <c r="K44" s="88">
        <f>N44+Q44</f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  <c r="R44" s="93" t="s">
        <v>82</v>
      </c>
    </row>
    <row r="45" spans="1:18" s="24" customFormat="1" ht="13.5" customHeight="1">
      <c r="A45" s="92" t="s">
        <v>83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/>
      <c r="K45" s="88">
        <f>N45+Q45</f>
        <v>0.32</v>
      </c>
      <c r="L45" s="88">
        <v>10</v>
      </c>
      <c r="M45" s="88">
        <f>(N45/L45)*1000</f>
        <v>32</v>
      </c>
      <c r="N45" s="88">
        <v>0.32</v>
      </c>
      <c r="O45" s="88">
        <v>0</v>
      </c>
      <c r="P45" s="88">
        <v>0</v>
      </c>
      <c r="Q45" s="89">
        <v>0</v>
      </c>
      <c r="R45" s="93" t="s">
        <v>84</v>
      </c>
    </row>
    <row r="46" spans="1:18" s="24" customFormat="1" ht="11.25" customHeight="1">
      <c r="A46" s="92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  <c r="R46" s="93"/>
    </row>
    <row r="47" spans="1:18" s="24" customFormat="1" ht="13.5" customHeight="1">
      <c r="A47" s="92" t="s">
        <v>85</v>
      </c>
      <c r="B47" s="88">
        <v>4.4</v>
      </c>
      <c r="C47" s="88">
        <v>4.4</v>
      </c>
      <c r="D47" s="88">
        <f>(E47/C47)*1000</f>
        <v>11409.090909090908</v>
      </c>
      <c r="E47" s="88">
        <v>50.2</v>
      </c>
      <c r="F47" s="88">
        <f>45.009*3.305785</f>
        <v>148.79007706500002</v>
      </c>
      <c r="G47" s="88">
        <v>149</v>
      </c>
      <c r="H47" s="88">
        <f>(I47/G47)</f>
        <v>13.883409395973155</v>
      </c>
      <c r="I47" s="88">
        <v>2068.628</v>
      </c>
      <c r="J47" s="88"/>
      <c r="K47" s="88">
        <f aca="true" t="shared" si="0" ref="K47:K52">N47+Q47</f>
        <v>89.5</v>
      </c>
      <c r="L47" s="88">
        <v>0</v>
      </c>
      <c r="M47" s="88">
        <v>0</v>
      </c>
      <c r="N47" s="88">
        <v>0</v>
      </c>
      <c r="O47" s="88">
        <v>185</v>
      </c>
      <c r="P47" s="88">
        <f>(Q47/O47)*1000</f>
        <v>483.7837837837838</v>
      </c>
      <c r="Q47" s="89">
        <v>89.5</v>
      </c>
      <c r="R47" s="93" t="s">
        <v>86</v>
      </c>
    </row>
    <row r="48" spans="1:18" s="24" customFormat="1" ht="13.5" customHeight="1">
      <c r="A48" s="92" t="s">
        <v>87</v>
      </c>
      <c r="B48" s="88">
        <v>0</v>
      </c>
      <c r="C48" s="88">
        <v>0</v>
      </c>
      <c r="D48" s="88">
        <v>0</v>
      </c>
      <c r="E48" s="88">
        <v>0</v>
      </c>
      <c r="F48" s="88">
        <f>1.21*3.305785</f>
        <v>3.99999985</v>
      </c>
      <c r="G48" s="88">
        <v>4</v>
      </c>
      <c r="H48" s="88">
        <f>(I48/G48)</f>
        <v>11.34375</v>
      </c>
      <c r="I48" s="88">
        <v>45.375</v>
      </c>
      <c r="J48" s="88"/>
      <c r="K48" s="88">
        <f t="shared" si="0"/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9">
        <v>0</v>
      </c>
      <c r="R48" s="93" t="s">
        <v>88</v>
      </c>
    </row>
    <row r="49" spans="1:18" s="24" customFormat="1" ht="13.5" customHeight="1">
      <c r="A49" s="92" t="s">
        <v>89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/>
      <c r="K49" s="88">
        <f t="shared" si="0"/>
        <v>2.2</v>
      </c>
      <c r="L49" s="88">
        <v>110</v>
      </c>
      <c r="M49" s="88">
        <f>(N49/L49)*1000</f>
        <v>20</v>
      </c>
      <c r="N49" s="88">
        <v>2.2</v>
      </c>
      <c r="O49" s="88">
        <v>0</v>
      </c>
      <c r="P49" s="88">
        <v>0</v>
      </c>
      <c r="Q49" s="89">
        <v>0</v>
      </c>
      <c r="R49" s="93" t="s">
        <v>90</v>
      </c>
    </row>
    <row r="50" spans="1:18" s="24" customFormat="1" ht="13.5" customHeight="1">
      <c r="A50" s="92" t="s">
        <v>91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/>
      <c r="K50" s="88">
        <f t="shared" si="0"/>
        <v>0.2</v>
      </c>
      <c r="L50" s="88">
        <v>20</v>
      </c>
      <c r="M50" s="88">
        <f>(N50/L50)*1000</f>
        <v>10</v>
      </c>
      <c r="N50" s="88">
        <v>0.2</v>
      </c>
      <c r="O50" s="88">
        <v>0</v>
      </c>
      <c r="P50" s="88">
        <v>0</v>
      </c>
      <c r="Q50" s="89">
        <v>0</v>
      </c>
      <c r="R50" s="93" t="s">
        <v>92</v>
      </c>
    </row>
    <row r="51" spans="1:18" s="24" customFormat="1" ht="13.5" customHeight="1">
      <c r="A51" s="92" t="s">
        <v>93</v>
      </c>
      <c r="B51" s="88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/>
      <c r="K51" s="88">
        <f t="shared" si="0"/>
        <v>4.5</v>
      </c>
      <c r="L51" s="88">
        <v>300</v>
      </c>
      <c r="M51" s="88">
        <f>(N51/L51)*1000</f>
        <v>15</v>
      </c>
      <c r="N51" s="88">
        <v>4.5</v>
      </c>
      <c r="O51" s="88">
        <v>0</v>
      </c>
      <c r="P51" s="88">
        <v>0</v>
      </c>
      <c r="Q51" s="89">
        <v>0</v>
      </c>
      <c r="R51" s="93" t="s">
        <v>94</v>
      </c>
    </row>
    <row r="52" spans="1:18" s="24" customFormat="1" ht="13.5" customHeight="1">
      <c r="A52" s="92" t="s">
        <v>95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/>
      <c r="K52" s="88">
        <f t="shared" si="0"/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9">
        <v>0</v>
      </c>
      <c r="R52" s="93" t="s">
        <v>96</v>
      </c>
    </row>
    <row r="53" spans="1:18" s="24" customFormat="1" ht="11.25" customHeight="1">
      <c r="A53" s="9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  <c r="R53" s="93"/>
    </row>
    <row r="54" spans="1:18" s="24" customFormat="1" ht="13.5" customHeight="1">
      <c r="A54" s="92" t="s">
        <v>97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/>
      <c r="K54" s="88">
        <f>N54+Q54</f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9">
        <v>0</v>
      </c>
      <c r="R54" s="93" t="s">
        <v>35</v>
      </c>
    </row>
    <row r="55" spans="1:18" s="24" customFormat="1" ht="13.5" customHeight="1">
      <c r="A55" s="92" t="s">
        <v>98</v>
      </c>
      <c r="B55" s="88">
        <v>0.1</v>
      </c>
      <c r="C55" s="88">
        <v>0.1</v>
      </c>
      <c r="D55" s="88">
        <f>(E55/C55)*1000</f>
        <v>10000</v>
      </c>
      <c r="E55" s="88">
        <v>1</v>
      </c>
      <c r="F55" s="88">
        <v>0</v>
      </c>
      <c r="G55" s="88">
        <v>0</v>
      </c>
      <c r="H55" s="88">
        <v>0</v>
      </c>
      <c r="I55" s="88">
        <v>0</v>
      </c>
      <c r="J55" s="88"/>
      <c r="K55" s="88">
        <f>N55+Q55</f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9">
        <v>0</v>
      </c>
      <c r="R55" s="93" t="s">
        <v>36</v>
      </c>
    </row>
    <row r="56" spans="1:18" s="24" customFormat="1" ht="13.5" customHeight="1">
      <c r="A56" s="92" t="s">
        <v>99</v>
      </c>
      <c r="B56" s="88">
        <v>0.25</v>
      </c>
      <c r="C56" s="88">
        <v>0.25</v>
      </c>
      <c r="D56" s="88">
        <f>(E56/C56)*1000</f>
        <v>8000</v>
      </c>
      <c r="E56" s="88">
        <v>2</v>
      </c>
      <c r="F56" s="88">
        <v>0</v>
      </c>
      <c r="G56" s="88">
        <v>0</v>
      </c>
      <c r="H56" s="88">
        <v>0</v>
      </c>
      <c r="I56" s="95">
        <v>0</v>
      </c>
      <c r="J56" s="88"/>
      <c r="K56" s="88">
        <f>N56+Q56</f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9">
        <v>0</v>
      </c>
      <c r="R56" s="93" t="s">
        <v>37</v>
      </c>
    </row>
    <row r="57" spans="1:18" s="24" customFormat="1" ht="13.5" customHeight="1">
      <c r="A57" s="92" t="s">
        <v>100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95">
        <v>0</v>
      </c>
      <c r="J57" s="88"/>
      <c r="K57" s="88">
        <f>N57+Q57</f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9">
        <v>0</v>
      </c>
      <c r="R57" s="93" t="s">
        <v>38</v>
      </c>
    </row>
    <row r="58" spans="1:18" s="24" customFormat="1" ht="13.5" customHeight="1">
      <c r="A58" s="92" t="s">
        <v>101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95"/>
      <c r="K58" s="88">
        <f>N58+Q58</f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9">
        <v>0</v>
      </c>
      <c r="R58" s="93" t="s">
        <v>39</v>
      </c>
    </row>
    <row r="59" spans="1:18" s="100" customFormat="1" ht="5.25" customHeight="1">
      <c r="A59" s="96"/>
      <c r="B59" s="97"/>
      <c r="C59" s="97"/>
      <c r="D59" s="97"/>
      <c r="E59" s="97"/>
      <c r="F59" s="97"/>
      <c r="G59" s="97"/>
      <c r="H59" s="97"/>
      <c r="I59" s="97"/>
      <c r="J59" s="98"/>
      <c r="K59" s="97"/>
      <c r="L59" s="97"/>
      <c r="M59" s="97"/>
      <c r="N59" s="97"/>
      <c r="O59" s="97"/>
      <c r="P59" s="97"/>
      <c r="Q59" s="97"/>
      <c r="R59" s="99"/>
    </row>
    <row r="60" spans="1:18" s="24" customFormat="1" ht="9.75" customHeight="1">
      <c r="A60" s="101" t="s">
        <v>102</v>
      </c>
      <c r="B60" s="21"/>
      <c r="C60" s="21"/>
      <c r="D60" s="21"/>
      <c r="E60" s="21"/>
      <c r="F60" s="21"/>
      <c r="G60" s="21"/>
      <c r="H60" s="21"/>
      <c r="K60" s="101" t="s">
        <v>103</v>
      </c>
      <c r="R60" s="21"/>
    </row>
    <row r="61" s="24" customFormat="1" ht="13.5" customHeight="1"/>
    <row r="62" s="24" customFormat="1" ht="13.5" customHeight="1"/>
    <row r="63" s="24" customFormat="1" ht="9" customHeight="1"/>
    <row r="64" s="24" customFormat="1" ht="9" customHeight="1"/>
    <row r="65" s="24" customFormat="1" ht="11.25">
      <c r="A65" s="102"/>
    </row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</sheetData>
  <mergeCells count="6">
    <mergeCell ref="A7:A9"/>
    <mergeCell ref="R7:R9"/>
    <mergeCell ref="A2:I2"/>
    <mergeCell ref="A3:I3"/>
    <mergeCell ref="K2:R2"/>
    <mergeCell ref="K3:R3"/>
  </mergeCells>
  <printOptions/>
  <pageMargins left="0.31496062992125984" right="1.7716535433070868" top="0.5511811023622047" bottom="1.968503937007874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2002-07-08T01:47:29Z</dcterms:created>
  <dcterms:modified xsi:type="dcterms:W3CDTF">2002-07-08T01:47:29Z</dcterms:modified>
  <cp:category/>
  <cp:version/>
  <cp:contentType/>
  <cp:contentStatus/>
</cp:coreProperties>
</file>